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R:\Пазар на ДЦК - 3 месечни данни\2025\2025_I-во тримесечие_януари-март_Пазар на ДЦК\"/>
    </mc:Choice>
  </mc:AlternateContent>
  <bookViews>
    <workbookView xWindow="0" yWindow="0" windowWidth="23250" windowHeight="9030" firstSheet="5" activeTab="7"/>
  </bookViews>
  <sheets>
    <sheet name="PRI-0" sheetId="20" r:id="rId1"/>
    <sheet name="PRI-1" sheetId="10" r:id="rId2"/>
    <sheet name="PRI-2" sheetId="11" r:id="rId3"/>
    <sheet name="PRI-3" sheetId="12" r:id="rId4"/>
    <sheet name="PRI-4" sheetId="13" r:id="rId5"/>
    <sheet name="SEC-1" sheetId="1" r:id="rId6"/>
    <sheet name="SEC-2" sheetId="2" r:id="rId7"/>
    <sheet name="SEC-3" sheetId="3" r:id="rId8"/>
    <sheet name="SEC-4" sheetId="4" r:id="rId9"/>
    <sheet name="SEC-5" sheetId="5" r:id="rId10"/>
    <sheet name="SEC-6" sheetId="6" r:id="rId11"/>
    <sheet name="SEC-7" sheetId="7" r:id="rId12"/>
    <sheet name="SEC-8" sheetId="8" r:id="rId13"/>
    <sheet name="SEC-9" sheetId="9" state="hidden" r:id="rId14"/>
    <sheet name="SEC-9A" sheetId="18" r:id="rId15"/>
    <sheet name="SEC-9B" sheetId="19" r:id="rId16"/>
    <sheet name="SEC-10" sheetId="14" r:id="rId17"/>
    <sheet name="LIST" sheetId="15" r:id="rId18"/>
  </sheets>
  <externalReferences>
    <externalReference r:id="rId19"/>
  </externalReferenc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0" i="12" l="1"/>
  <c r="F18" i="10" l="1"/>
  <c r="R21" i="20" l="1"/>
  <c r="O21" i="20"/>
  <c r="L21" i="20"/>
  <c r="I21" i="20"/>
  <c r="F21" i="20"/>
  <c r="C21" i="20"/>
  <c r="R17" i="20"/>
  <c r="O17" i="20"/>
  <c r="I17" i="20"/>
  <c r="F17" i="20"/>
  <c r="C17" i="20"/>
  <c r="J131" i="13" l="1"/>
  <c r="J133" i="13" s="1"/>
  <c r="J135" i="13" s="1"/>
  <c r="I131" i="13"/>
  <c r="I133" i="13" s="1"/>
  <c r="I135" i="13" s="1"/>
  <c r="H131" i="13"/>
  <c r="H133" i="13" s="1"/>
  <c r="H135" i="13" s="1"/>
  <c r="G129" i="13"/>
  <c r="G131" i="13" s="1"/>
  <c r="G133" i="13" s="1"/>
  <c r="G135" i="13" s="1"/>
  <c r="F129" i="13"/>
  <c r="F131" i="13" s="1"/>
  <c r="F133" i="13" s="1"/>
  <c r="F135" i="13" s="1"/>
  <c r="E129" i="13"/>
  <c r="E131" i="13" s="1"/>
  <c r="E133" i="13" s="1"/>
  <c r="E135" i="13" s="1"/>
  <c r="A124" i="13"/>
  <c r="J115" i="13"/>
  <c r="I115" i="13"/>
  <c r="H115" i="13"/>
  <c r="G110" i="13"/>
  <c r="G115" i="13" s="1"/>
  <c r="F110" i="13"/>
  <c r="F115" i="13" s="1"/>
  <c r="E110" i="13"/>
  <c r="E115" i="13" s="1"/>
  <c r="J95" i="13"/>
  <c r="I95" i="13"/>
  <c r="G90" i="13"/>
  <c r="F90" i="13"/>
  <c r="E90" i="13"/>
  <c r="G84" i="13"/>
  <c r="F84" i="13"/>
  <c r="E84" i="13"/>
  <c r="H83" i="13"/>
  <c r="H95" i="13" s="1"/>
  <c r="G79" i="13"/>
  <c r="F79" i="13"/>
  <c r="E79" i="13"/>
  <c r="G72" i="13"/>
  <c r="F72" i="13"/>
  <c r="E72" i="13"/>
  <c r="G70" i="13"/>
  <c r="F70" i="13"/>
  <c r="E70" i="13"/>
  <c r="J69" i="13"/>
  <c r="I69" i="13"/>
  <c r="H69" i="13"/>
  <c r="G63" i="13"/>
  <c r="G69" i="13" s="1"/>
  <c r="F63" i="13"/>
  <c r="F69" i="13" s="1"/>
  <c r="E63" i="13"/>
  <c r="E69" i="13" s="1"/>
  <c r="A57" i="13"/>
  <c r="A105" i="13" s="1"/>
  <c r="J50" i="13"/>
  <c r="I50" i="13"/>
  <c r="H50" i="13"/>
  <c r="G47" i="13"/>
  <c r="G50" i="13" s="1"/>
  <c r="F47" i="13"/>
  <c r="F50" i="13" s="1"/>
  <c r="E47" i="13"/>
  <c r="E50" i="13" s="1"/>
  <c r="J46" i="13"/>
  <c r="I46" i="13"/>
  <c r="H46" i="13"/>
  <c r="G42" i="13"/>
  <c r="G46" i="13" s="1"/>
  <c r="F42" i="13"/>
  <c r="F46" i="13" s="1"/>
  <c r="E42" i="13"/>
  <c r="E46" i="13" s="1"/>
  <c r="J41" i="13"/>
  <c r="I41" i="13"/>
  <c r="H41" i="13"/>
  <c r="G36" i="13"/>
  <c r="G41" i="13" s="1"/>
  <c r="F36" i="13"/>
  <c r="F41" i="13" s="1"/>
  <c r="E36" i="13"/>
  <c r="E41" i="13" s="1"/>
  <c r="J34" i="13"/>
  <c r="I34" i="13"/>
  <c r="H34" i="13"/>
  <c r="G31" i="13"/>
  <c r="G34" i="13" s="1"/>
  <c r="F31" i="13"/>
  <c r="F34" i="13" s="1"/>
  <c r="E31" i="13"/>
  <c r="E34" i="13" s="1"/>
  <c r="J30" i="13"/>
  <c r="I30" i="13"/>
  <c r="H30" i="13"/>
  <c r="O24" i="13"/>
  <c r="G24" i="13"/>
  <c r="G30" i="13" s="1"/>
  <c r="F24" i="13"/>
  <c r="F30" i="13" s="1"/>
  <c r="E24" i="13"/>
  <c r="E30" i="13" s="1"/>
  <c r="J23" i="13"/>
  <c r="I23" i="13"/>
  <c r="H23" i="13"/>
  <c r="G18" i="13"/>
  <c r="G23" i="13" s="1"/>
  <c r="F18" i="13"/>
  <c r="F23" i="13" s="1"/>
  <c r="E18" i="13"/>
  <c r="E23" i="13" s="1"/>
  <c r="J17" i="13"/>
  <c r="I17" i="13"/>
  <c r="H17" i="13"/>
  <c r="G13" i="13"/>
  <c r="F13" i="13"/>
  <c r="E13" i="13"/>
  <c r="G8" i="13"/>
  <c r="F8" i="13"/>
  <c r="E8" i="13"/>
  <c r="E17" i="13" l="1"/>
  <c r="F17" i="13"/>
  <c r="H35" i="13"/>
  <c r="F35" i="13"/>
  <c r="H116" i="13"/>
  <c r="H117" i="13" s="1"/>
  <c r="G95" i="13"/>
  <c r="G116" i="13" s="1"/>
  <c r="I116" i="13"/>
  <c r="I117" i="13" s="1"/>
  <c r="J116" i="13"/>
  <c r="E95" i="13"/>
  <c r="E116" i="13" s="1"/>
  <c r="G17" i="13"/>
  <c r="G35" i="13" s="1"/>
  <c r="I35" i="13"/>
  <c r="F95" i="13"/>
  <c r="F116" i="13" s="1"/>
  <c r="F117" i="13" s="1"/>
  <c r="J35" i="13"/>
  <c r="E35" i="13"/>
  <c r="J117" i="13" l="1"/>
  <c r="E117" i="13"/>
  <c r="G117" i="13"/>
  <c r="F28" i="12" l="1"/>
  <c r="F26" i="12"/>
  <c r="F20" i="12" l="1"/>
  <c r="F18" i="12"/>
  <c r="F16" i="12"/>
  <c r="F14" i="12"/>
  <c r="F12" i="12"/>
  <c r="F31" i="12" l="1"/>
</calcChain>
</file>

<file path=xl/sharedStrings.xml><?xml version="1.0" encoding="utf-8"?>
<sst xmlns="http://schemas.openxmlformats.org/spreadsheetml/2006/main" count="578" uniqueCount="326">
  <si>
    <t>BGN</t>
  </si>
  <si>
    <t>EUR</t>
  </si>
  <si>
    <t>USD</t>
  </si>
  <si>
    <t>Average Annual Yields of Repo Agreements in 
Government Securities</t>
  </si>
  <si>
    <t>2014 г. (XS1083844503)</t>
  </si>
  <si>
    <t>2020 г. (XS2234571425)</t>
  </si>
  <si>
    <t xml:space="preserve">2023(XS2579483822/Rule144A </t>
  </si>
  <si>
    <t>XS2579483319/Regulation S)</t>
  </si>
  <si>
    <t>Bid 2014 XS1083844503</t>
  </si>
  <si>
    <t>Offer 2014 XS1083844503</t>
  </si>
  <si>
    <t>Offer 2020 XS2234571425</t>
  </si>
  <si>
    <t xml:space="preserve">Bid 2023 XS2579483822/Rule144A </t>
  </si>
  <si>
    <t xml:space="preserve">Offer 2023 XS2579483822/Rule144A </t>
  </si>
  <si>
    <t>Bid 2023 XS2579483319/Regulation S</t>
  </si>
  <si>
    <t>Offer 2023 XS2579483319/Regulation S</t>
  </si>
  <si>
    <t>Bid 2020 XS2234571425</t>
  </si>
  <si>
    <t>Central Government Securities Debt Issued in Domestic Market</t>
  </si>
  <si>
    <t xml:space="preserve">                                                                                                                                                                                        </t>
  </si>
  <si>
    <t>(nominal value in BGN’000)</t>
  </si>
  <si>
    <t>Debt structure</t>
  </si>
  <si>
    <t>Debt amount</t>
  </si>
  <si>
    <t>Total</t>
  </si>
  <si>
    <t>Including target bonds</t>
  </si>
  <si>
    <t>earmarked for individuals</t>
  </si>
  <si>
    <t>2019</t>
  </si>
  <si>
    <t>2020</t>
  </si>
  <si>
    <t>2021</t>
  </si>
  <si>
    <t>2022</t>
  </si>
  <si>
    <t>Issue number</t>
  </si>
  <si>
    <t>Currency</t>
  </si>
  <si>
    <t>Issue maturity</t>
  </si>
  <si>
    <t>Total volume of the issue (nominal value)</t>
  </si>
  <si>
    <t>Interest rate (%)</t>
  </si>
  <si>
    <t>Pending interest payment</t>
  </si>
  <si>
    <t>BG 20 401 15219</t>
  </si>
  <si>
    <t>235 000 000.00</t>
  </si>
  <si>
    <t>BG 20 301 21110</t>
  </si>
  <si>
    <t>1 800 000 000.00</t>
  </si>
  <si>
    <t>BG 20 400 15211</t>
  </si>
  <si>
    <t>50 000 000.00</t>
  </si>
  <si>
    <t>BG 20 402 10218</t>
  </si>
  <si>
    <t>234 105 000.00</t>
  </si>
  <si>
    <t>lev equivalent</t>
  </si>
  <si>
    <t>457 869 582.15</t>
  </si>
  <si>
    <t/>
  </si>
  <si>
    <t>BG 20 300 21112</t>
  </si>
  <si>
    <t>1 700 000 000.00</t>
  </si>
  <si>
    <t>BG 20 400 16219</t>
  </si>
  <si>
    <t>802 750 000.00</t>
  </si>
  <si>
    <t>BG 20 400 17217</t>
  </si>
  <si>
    <t>339 500 000.00</t>
  </si>
  <si>
    <t>BG 20 300 22219</t>
  </si>
  <si>
    <t>330 500 000.00</t>
  </si>
  <si>
    <t>BG 20 401 21217</t>
  </si>
  <si>
    <t>1 000 000 000.00</t>
  </si>
  <si>
    <t>BG 20 401 19211</t>
  </si>
  <si>
    <t>BG 20 400 21219</t>
  </si>
  <si>
    <t>1 100 000 000.00</t>
  </si>
  <si>
    <t>BG 20 400 19213</t>
  </si>
  <si>
    <t>569 780 000.00</t>
  </si>
  <si>
    <t>In BGN,  total</t>
  </si>
  <si>
    <t>Issue date</t>
  </si>
  <si>
    <t>Pending Interest payment</t>
  </si>
  <si>
    <t>XS1208855889 - global bonds 12 years</t>
  </si>
  <si>
    <t>XS1208856341 - global bonds 20 years</t>
  </si>
  <si>
    <t>XS1382696398 - global bonds 12 years</t>
  </si>
  <si>
    <t>XS2234571425 - global bonds 10 years</t>
  </si>
  <si>
    <t>XS2234571771 - global bonds 30 years</t>
  </si>
  <si>
    <t>XS2536817211 - Bulgaria Rep. 4,125 09/2029 EUR</t>
  </si>
  <si>
    <t>XS2536817484 - Bulgaria Rep. 4,625 09/2034 EUR</t>
  </si>
  <si>
    <t xml:space="preserve">Rule 144A ISIN XS2579483822/Regulation S ISIN XS2579483319- Republic of Bulgaria 4.500 01/2033 EUR 
</t>
  </si>
  <si>
    <t>In BGN, total</t>
  </si>
  <si>
    <t>TREASURY BONDS ISSUED IN BGN</t>
  </si>
  <si>
    <t>ISIN/
Issue date</t>
  </si>
  <si>
    <t>Payment 
date</t>
  </si>
  <si>
    <t>Issue 
maturity</t>
  </si>
  <si>
    <t>Number 
of days</t>
  </si>
  <si>
    <t>Nominal value (BGN)</t>
  </si>
  <si>
    <t xml:space="preserve">Amount actually trensferred                  (BGN)
</t>
  </si>
  <si>
    <t>Discount 
(BGN)</t>
  </si>
  <si>
    <t>Premium
(BGN)</t>
  </si>
  <si>
    <t xml:space="preserve">     Price per BGN 100 nominal value (BGN)</t>
  </si>
  <si>
    <t>Annual interest 
rate 
(%)</t>
  </si>
  <si>
    <t>Average annual yield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</si>
  <si>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</si>
  <si>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</si>
  <si>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</si>
  <si>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</si>
  <si>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</si>
  <si>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</si>
  <si>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</si>
  <si>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</si>
  <si>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</si>
  <si>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</si>
  <si>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t xml:space="preserve">*BG 20 301 21110/17.11.2021  </t>
  </si>
  <si>
    <t>First tranche</t>
  </si>
  <si>
    <t>Second tranche</t>
  </si>
  <si>
    <t>Third tranche</t>
  </si>
  <si>
    <t>Fourth tranche</t>
  </si>
  <si>
    <t>Three-year-and-six-month issues, total</t>
  </si>
  <si>
    <t>-</t>
  </si>
  <si>
    <t xml:space="preserve">*BG 20 300 21112/24.02.2021  </t>
  </si>
  <si>
    <t>Fifth tranche</t>
  </si>
  <si>
    <t>Five-year issues, total</t>
  </si>
  <si>
    <t xml:space="preserve">*BG 20 300 22219/28.09.2022  </t>
  </si>
  <si>
    <t>Five-year-and-six-month issues, total</t>
  </si>
  <si>
    <t>Medium-term issues, total</t>
  </si>
  <si>
    <t xml:space="preserve">*BG 20 401 21217/24.11.2021  </t>
  </si>
  <si>
    <t>Seven-year-and-six-month issues, total</t>
  </si>
  <si>
    <t xml:space="preserve">*BG 20 401 15219/22.04.2015  </t>
  </si>
  <si>
    <t>Ten-year issues, total</t>
  </si>
  <si>
    <t>* Tap issue.</t>
  </si>
  <si>
    <t>Note: Yield of treasury bonds is calculated in accordance with the methodology applied by the MF and the interest convention (ACT/ACT) adopted as of 01 January 2001, using the ISMA - International Yield.</t>
  </si>
  <si>
    <t>Sixth tranche</t>
  </si>
  <si>
    <t xml:space="preserve">*BG 20 400 15 211/14.01.2015  </t>
  </si>
  <si>
    <t xml:space="preserve">*BG 20 400 16 219/27.01.2016  </t>
  </si>
  <si>
    <t>–</t>
  </si>
  <si>
    <t xml:space="preserve">*BG 20 400 17 217/25.01.2017  </t>
  </si>
  <si>
    <t>Fourth Tranche</t>
  </si>
  <si>
    <t xml:space="preserve">*BG 20 401 19 211/21.06.2019  </t>
  </si>
  <si>
    <t xml:space="preserve">*BG 20 400 21 219/17.02.2021  </t>
  </si>
  <si>
    <t>Ten-year-and-six-month issues, total</t>
  </si>
  <si>
    <t xml:space="preserve">*BG 20 400 19 213/21.06.2019  </t>
  </si>
  <si>
    <t>Twenty-year issues, total</t>
  </si>
  <si>
    <t>Long-term government securities, total</t>
  </si>
  <si>
    <t>Government securities sold at auctions in BGN, total</t>
  </si>
  <si>
    <t xml:space="preserve"> </t>
  </si>
  <si>
    <t>TREASURY BONDS ISSUED IN EUR</t>
  </si>
  <si>
    <t xml:space="preserve">Nominal value (EUR) </t>
  </si>
  <si>
    <t xml:space="preserve">Amount actually trensferred                (EUR)
</t>
  </si>
  <si>
    <t xml:space="preserve">Discount 
(EUR)
</t>
  </si>
  <si>
    <t>Premium
(EUR)</t>
  </si>
  <si>
    <t xml:space="preserve">     Price per EUR 100 nominal value (EUR)</t>
  </si>
  <si>
    <t>Annual
 interest
 rate 
(%)</t>
  </si>
  <si>
    <t xml:space="preserve">*BG 20 402 10218/29.09.2010  </t>
  </si>
  <si>
    <t>Fifteen-year issues, total</t>
  </si>
  <si>
    <t>Government securities sold at auctions in EUR, total</t>
  </si>
  <si>
    <t>Bid 2015 XS1208856341</t>
  </si>
  <si>
    <t>Offer 2015 XS1208856341</t>
  </si>
  <si>
    <t>Bid 2022 XS2536817211</t>
  </si>
  <si>
    <t>Offer 2022 XS2536817211</t>
  </si>
  <si>
    <t>Bid 2020 XS2234571771</t>
  </si>
  <si>
    <t>Offer 2020 XS2234571771</t>
  </si>
  <si>
    <t>Bid 2023 XS2716887760</t>
  </si>
  <si>
    <t>Offer 2023 XS2716887760</t>
  </si>
  <si>
    <t>Bid 2023 XS2716887844</t>
  </si>
  <si>
    <t>Offer 2023 XS2716887844</t>
  </si>
  <si>
    <t>Participant's Code</t>
  </si>
  <si>
    <t>Name</t>
  </si>
  <si>
    <t>SWIFT address</t>
  </si>
  <si>
    <t>Sub-depositary</t>
  </si>
  <si>
    <t>0120</t>
  </si>
  <si>
    <t>INVESTBANK AD</t>
  </si>
  <si>
    <t>IORTBGSF</t>
  </si>
  <si>
    <t>NO</t>
  </si>
  <si>
    <t>YES</t>
  </si>
  <si>
    <t>0130</t>
  </si>
  <si>
    <t>MUNICIPAL BANK AD</t>
  </si>
  <si>
    <t>SOMBBGSF</t>
  </si>
  <si>
    <t>0145</t>
  </si>
  <si>
    <t>ING BANK N.V. – SOFIA BRANCH</t>
  </si>
  <si>
    <t>INGBBGSF</t>
  </si>
  <si>
    <t>0150</t>
  </si>
  <si>
    <t>FIRST INVESTMENT BANK AD</t>
  </si>
  <si>
    <t>FINVBGSF</t>
  </si>
  <si>
    <t>0160</t>
  </si>
  <si>
    <t>BULGARIAN-AMERICAN CREDIT BANK AD</t>
  </si>
  <si>
    <t>BGUSBGSF</t>
  </si>
  <si>
    <t>0200</t>
  </si>
  <si>
    <t>UNITED BULGARIAN BANK AD</t>
  </si>
  <si>
    <t>UBBSBGSF</t>
  </si>
  <si>
    <t>0240</t>
  </si>
  <si>
    <t>D COMMERCE BANK AD</t>
  </si>
  <si>
    <t>DEMIBGSF</t>
  </si>
  <si>
    <t>0250</t>
  </si>
  <si>
    <t xml:space="preserve">CITIBANK EUROPE PLC., BULGARIA BRANCH </t>
  </si>
  <si>
    <t>CITIBGSF</t>
  </si>
  <si>
    <t>0260</t>
  </si>
  <si>
    <t>CREXBGSF</t>
  </si>
  <si>
    <t>0300</t>
  </si>
  <si>
    <t>DSK BANK AD</t>
  </si>
  <si>
    <t>STSABGSF</t>
  </si>
  <si>
    <t>0310</t>
  </si>
  <si>
    <t>TBI BANK EAD</t>
  </si>
  <si>
    <t>TBIBBGSF</t>
  </si>
  <si>
    <t>0470</t>
  </si>
  <si>
    <t>INTERNATIONAL ASSET BANK AD</t>
  </si>
  <si>
    <t>IABGBGSF</t>
  </si>
  <si>
    <t>0545</t>
  </si>
  <si>
    <t>TEXIM BANK AD</t>
  </si>
  <si>
    <t>TEXIBGSF</t>
  </si>
  <si>
    <t>0561</t>
  </si>
  <si>
    <t>ALLIANZ BANK BULGARIA AD</t>
  </si>
  <si>
    <t>BUINBGSF</t>
  </si>
  <si>
    <t>0620</t>
  </si>
  <si>
    <t>NASBBGSF</t>
  </si>
  <si>
    <t>0790</t>
  </si>
  <si>
    <t>CENTRAL COOPERATIVE BANK AD</t>
  </si>
  <si>
    <t>CECBBGSF</t>
  </si>
  <si>
    <t>0800</t>
  </si>
  <si>
    <t>UNICREDIT BULBANK AD</t>
  </si>
  <si>
    <t>UNCRBGSF</t>
  </si>
  <si>
    <t>0920</t>
  </si>
  <si>
    <t>EUROBANK BULGARIA AD</t>
  </si>
  <si>
    <t>BPBIBGSF</t>
  </si>
  <si>
    <t>Central Securities Depositories</t>
  </si>
  <si>
    <t>2057</t>
  </si>
  <si>
    <t>CLEARSTREAM BANKING S.A. (ICSD)</t>
  </si>
  <si>
    <t>CEDELULL</t>
  </si>
  <si>
    <t>9009</t>
  </si>
  <si>
    <t>CENTRAL DEPOSITORY AD</t>
  </si>
  <si>
    <t>CEDPBGSF</t>
  </si>
  <si>
    <t>1482</t>
  </si>
  <si>
    <t>MINISTRY OF FINANCE</t>
  </si>
  <si>
    <t xml:space="preserve">Primary dealer*
GSAS participant </t>
  </si>
  <si>
    <t xml:space="preserve">     Other</t>
  </si>
  <si>
    <t>LIST
of the Participants in the Electronic System for Registration and Servicing of  
Trade in Book-entry Government Securities (ESROT)</t>
  </si>
  <si>
    <t>Note: 
Covers repo agreements (incl. reverse repo agreements) concluded throughout the period.</t>
  </si>
  <si>
    <t>Note: The Lev equivalent of government securities denominated in foreign currency is calculated based on the exchange rate of foreign currencies to the Bulgarian lev published by the BNB valid for the last business day of the respective period.</t>
  </si>
  <si>
    <t>2015 XS1208855889</t>
  </si>
  <si>
    <t>2016XS1382696398</t>
  </si>
  <si>
    <t>2022 XS2536817484</t>
  </si>
  <si>
    <t>Bid 2015 XS1208855889</t>
  </si>
  <si>
    <t>Offer 2015 XS1208855889</t>
  </si>
  <si>
    <t>Bid 2016 XS1382696398</t>
  </si>
  <si>
    <t>Offer 2016 XS1382696398</t>
  </si>
  <si>
    <t>Bid 2022 XS2536817484</t>
  </si>
  <si>
    <t>Offer 2022 XS2536817484</t>
  </si>
  <si>
    <t>Notes: 
1.  The volume of transactions is at nominal value and includes transactions both with and without flow on cash settlement accounts in RINGS/TARGET, concluded in government securities issued under Ordinance No.5 of the MoF and BNB government securities. 
2.   Covers repo agreements (incl. reverse repo agreements) concluded throughout the period.
3. The lev equivalent of transactions in government securities denominated in foreign currency is recalculated using the BNB exchange rate of respective currencies on the day of conclusion of the transaction.</t>
  </si>
  <si>
    <t>2023</t>
  </si>
  <si>
    <t>XS2716887844 - Bulgaria Rep. 4.875 05/2036 EUR</t>
  </si>
  <si>
    <t>XS2716887760 - Bulgaria Rep. 4.375 05/2031 EUR</t>
  </si>
  <si>
    <t>Bid and offer quotations of Bulgarian Ten-year Eurobonds issued in 
2014 ISIN XS1083844503, 2020 ISIN XS2234571425, 2023 ISIN XS2579483822/Rule144A and 2023 ISIN XS2579483319/Regulation S</t>
  </si>
  <si>
    <t>Bid and offer quotations of Bulgarian Twenty-year Eurobonds issued in 2015 ISIN XS1208856341</t>
  </si>
  <si>
    <t>Bid and offer quotations of Bulgarian Seven-year Eurobonds issued in 2022 ISIN XS2536817211</t>
  </si>
  <si>
    <t>Bid and offer quotations of Bulgarian Twelve-year Eurobonds issued in 
2015 ISIN XS1208855889, 2016 ISIN XS1382696398 and
 2022 ISIN XS2536817484</t>
  </si>
  <si>
    <t>Bid and offer quotations of Bulgarian Thirty-year Eurobonds issued in 2020 ISIN XS2234571771</t>
  </si>
  <si>
    <t>Bid and offer quotations of Bulgarian Seven year and Six month  Eurobonds issued in 2023 ISIN XS2716887760</t>
  </si>
  <si>
    <t>Bid and offer quotations of Bulgarian Twelve year and Six month Eurobonds issued in 2023 ISIN XS2716887844</t>
  </si>
  <si>
    <t>march 2023</t>
  </si>
  <si>
    <t xml:space="preserve">Banks </t>
  </si>
  <si>
    <t>Volume and Structure of Frozen Government Securities</t>
  </si>
  <si>
    <t>Note: The lev equivalent of government securities denominated in foreign currency is based on BNB exchange rates of foreign currencies against the Bulgarian lev quoted for the last business day of corresponding period.</t>
  </si>
  <si>
    <t>BG 20 300 24116</t>
  </si>
  <si>
    <t>BG 20 400 24213</t>
  </si>
  <si>
    <t xml:space="preserve">Amount actually trensferred                                   (BGN)
</t>
  </si>
  <si>
    <t xml:space="preserve">*BG 20 300 24116/17.04.2024  </t>
  </si>
  <si>
    <t>Three-year issues, total</t>
  </si>
  <si>
    <t>*BG 20 400 24213/15.05.2024</t>
  </si>
  <si>
    <t>Six-year issues, total</t>
  </si>
  <si>
    <r>
      <t xml:space="preserve">Second tranche </t>
    </r>
    <r>
      <rPr>
        <b/>
        <vertAlign val="superscript"/>
        <sz val="9"/>
        <rFont val="Times New Roman"/>
        <family val="1"/>
        <charset val="204"/>
      </rPr>
      <t>2</t>
    </r>
  </si>
  <si>
    <t>Holders of Government Securities</t>
  </si>
  <si>
    <t>Government Securities in the Portfolio of Insurance Corporations 
and Pension Funds</t>
  </si>
  <si>
    <t xml:space="preserve">Note: The lev equivalence of government securities issues denominated in foreign currency is calculated on the basis of the BNB exchange rate valid for the last business day of the relevant period.
</t>
  </si>
  <si>
    <t>Forth tranche</t>
  </si>
  <si>
    <t>1. The Ministry of Finance (MF) rejected all bids for the auction conducted on 27 April 2020  for sale of a tap government securities issue with a payment date on 29 April 2020.</t>
  </si>
  <si>
    <t xml:space="preserve">2. The Ministry of Finance (MF) rejected all bids for the auctions conducted on 28 September 2015 and 8 March 2021 for sale of a tap government securities issue with a payment dates on 30 September 2015 and 10 March 2021.                          </t>
  </si>
  <si>
    <t>900 000 000.00</t>
  </si>
  <si>
    <t>800 000 000.00</t>
  </si>
  <si>
    <t>XS2890420834 - Bulgaria Rep. 3.625 09/2032 EUR</t>
  </si>
  <si>
    <t>XS2890435600 - Bulgaria Rep. 4.250 09/2044 EUR</t>
  </si>
  <si>
    <t>XS2890436087  - Bulgaria Rep. 5.000 03/2037 USD</t>
  </si>
  <si>
    <t xml:space="preserve">Notes: According to BNB and ESROT participants data. The lev equivalence of government securities issues denominated in foreign currency is calculated on the basis of the BNB exchange rate valid for the last business day of the relevant period.  </t>
  </si>
  <si>
    <r>
      <t xml:space="preserve">                                                                                      </t>
    </r>
    <r>
      <rPr>
        <i/>
        <sz val="12"/>
        <rFont val="Times New Roman"/>
        <family val="1"/>
        <charset val="204"/>
      </rPr>
      <t>Banks</t>
    </r>
  </si>
  <si>
    <t>1. Issue №</t>
  </si>
  <si>
    <t>2. Issue date</t>
  </si>
  <si>
    <t>3. Maturity date</t>
  </si>
  <si>
    <t>4. Currency</t>
  </si>
  <si>
    <t>5. Interest rate (%)</t>
  </si>
  <si>
    <t>6. Auction date</t>
  </si>
  <si>
    <t>7. Payment date</t>
  </si>
  <si>
    <t xml:space="preserve">8. Nominal value of the quantity </t>
  </si>
  <si>
    <t>offered at the auction</t>
  </si>
  <si>
    <t>9. Total nominal value of the bids</t>
  </si>
  <si>
    <t xml:space="preserve">    admitted to the auction,</t>
  </si>
  <si>
    <t xml:space="preserve">          incl. competitive</t>
  </si>
  <si>
    <t xml:space="preserve">                  non-competitive</t>
  </si>
  <si>
    <t>10. Total nominal value</t>
  </si>
  <si>
    <t xml:space="preserve">     of the bids approved</t>
  </si>
  <si>
    <t>11. Price of the bids approved</t>
  </si>
  <si>
    <t xml:space="preserve">      per 100 units nominal value</t>
  </si>
  <si>
    <t>Price</t>
  </si>
  <si>
    <t xml:space="preserve">     and corresponding yield</t>
  </si>
  <si>
    <t xml:space="preserve">   (BGN)</t>
  </si>
  <si>
    <t>(%)</t>
  </si>
  <si>
    <t xml:space="preserve">          - minimum                         </t>
  </si>
  <si>
    <t xml:space="preserve">          - maximum</t>
  </si>
  <si>
    <t xml:space="preserve">          - average-weighted</t>
  </si>
  <si>
    <t>Number of Transactions in Tradable Governmant Securities 
/first quarter/</t>
  </si>
  <si>
    <t>GOVERNMENT SECURITIES SOLD AT AUCTIONS, CIRCULATING AS OF 31 MARCH 2025</t>
  </si>
  <si>
    <t xml:space="preserve">*BG 20 300 25113/22.01.2025  </t>
  </si>
  <si>
    <t>І отваряне</t>
  </si>
  <si>
    <t>ІІ отваряне</t>
  </si>
  <si>
    <t>ІІІ отваряне</t>
  </si>
  <si>
    <t>*BG 20 400 25210/29.01.2025</t>
  </si>
  <si>
    <t>I отваряне</t>
  </si>
  <si>
    <t>II отваряне</t>
  </si>
  <si>
    <t>ІII отваряне</t>
  </si>
  <si>
    <t>Seven-year issues, total</t>
  </si>
  <si>
    <t>* Over the 1 January to 31 Decenber 2025 period</t>
  </si>
  <si>
    <t>TOKUDA BANK EAD</t>
  </si>
  <si>
    <t>BULGARIAN DEVELOPMENT BANK EAD</t>
  </si>
  <si>
    <t>Volume of concluded transactions with government securities on the secondary OTC market and MTF E-Bond Bulgaria, and transactions with securities on the Bulgarian Stock Exchange</t>
  </si>
  <si>
    <t xml:space="preserve">Note: 
1. The volume of government securities transactions includes purchases and sales, repo agreements  (including reverse repo agreements) and transactions with and on behalf of clients.
2.  Transactions in government securities denominated in foreign currency are recalculated using the BNB exchange rate of respective currencies on the day of conclusion of the transaction.
3. The volume of transactions, including government securities on the Bulgarian Stock Exchange, is at market value. (Source: Bulgarian Stock Exchange)
</t>
  </si>
  <si>
    <t>BG 20 300 25113</t>
  </si>
  <si>
    <t>500 000 000.00</t>
  </si>
  <si>
    <t>BG 20 400 25210</t>
  </si>
  <si>
    <t>12 085 399 582.15</t>
  </si>
  <si>
    <t>Tradable Government Securities Issued by the Government in Domestic Market,
Circulating as of 31 March 2025</t>
  </si>
  <si>
    <r>
      <rPr>
        <b/>
        <sz val="10"/>
        <color theme="2" tint="-0.749992370372631"/>
        <rFont val="Times New Roman"/>
        <family val="1"/>
        <charset val="204"/>
      </rPr>
      <t xml:space="preserve">
Note</t>
    </r>
    <r>
      <rPr>
        <sz val="10"/>
        <color theme="2" tint="-0.749992370372631"/>
        <rFont val="Times New Roman"/>
        <family val="1"/>
        <charset val="204"/>
      </rPr>
      <t>: The Lev equivalent of government securities denominated in foreign currency is calculated based on the exchange rate of foreign currencies to the Bulgarian lev published by the BNB valid for 31 March  2025.</t>
    </r>
  </si>
  <si>
    <t>Results of Auctions for sales of Government Securities 
held between January and March 2025</t>
  </si>
  <si>
    <t>BG  20 300 25 113</t>
  </si>
  <si>
    <t>BG  20 400 25 210</t>
  </si>
  <si>
    <t>20.01.2025 
(First tranche)</t>
  </si>
  <si>
    <t>27.01.2025 
(First tranche)</t>
  </si>
  <si>
    <t>10.02.2025 
(Second tranche)</t>
  </si>
  <si>
    <t>24.02.2025 
(Second tranche)</t>
  </si>
  <si>
    <t>10.03.2025 
(Third tranche)</t>
  </si>
  <si>
    <t>24.03.2025 
(Third tranche)</t>
  </si>
  <si>
    <t xml:space="preserve">   Annual 
yield</t>
  </si>
  <si>
    <t xml:space="preserve">Debt on government securities 
issued for budget deficit financing 
</t>
  </si>
  <si>
    <t>Debt on government securities 
 issued to structural reform</t>
  </si>
  <si>
    <t>March 2025</t>
  </si>
  <si>
    <t>Tradable Government Securities Issued by the Government in Foreign Markets,
Circulating as of 31 March 2025</t>
  </si>
  <si>
    <r>
      <rPr>
        <b/>
        <sz val="9"/>
        <color theme="4" tint="-0.499984740745262"/>
        <rFont val="Times New Roman"/>
        <family val="1"/>
        <charset val="204"/>
      </rPr>
      <t>Note</t>
    </r>
    <r>
      <rPr>
        <sz val="9"/>
        <color theme="4" tint="-0.499984740745262"/>
        <rFont val="Times New Roman"/>
        <family val="1"/>
        <charset val="204"/>
      </rPr>
      <t>: The Lev equivalent of government securities is calculated based on the official exchange rate of the EUR to the Bulgarian lev and USD to the Bulgarian lev as of 31.03.2025.</t>
    </r>
  </si>
  <si>
    <t>Volume of Transactions in Tradable Governmant Securities 
/first quarter/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</si>
</sst>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 _л_в_._-;\-* #,##0.00\ _л_в_._-;_-* &quot;-&quot;??\ _л_в_._-;_-@_-"/>
    <numFmt numFmtId="165" formatCode="0.0"/>
    <numFmt numFmtId="166" formatCode="0.0%"/>
    <numFmt numFmtId="167" formatCode="0.000"/>
    <numFmt numFmtId="168" formatCode="_-* #,##0.00\ _л_в_-;\-* #,##0.00\ _л_в_-;_-* &quot;-&quot;??\ _л_в_-;_-@_-"/>
  </numFmts>
  <fonts count="70" x14ac:knownFonts="1">
    <font>
      <sz val="12"/>
      <color theme="1"/>
      <name val="Times New Roman"/>
      <family val="2"/>
      <charset val="204"/>
    </font>
    <font>
      <sz val="11"/>
      <color theme="1"/>
      <name val="Calibri"/>
      <family val="2"/>
      <charset val="204"/>
      <scheme val="minor"/>
    </font>
    <font>
      <sz val="11"/>
      <color theme="1"/>
      <name val="Calibri"/>
      <family val="2"/>
      <charset val="204"/>
      <scheme val="minor"/>
    </font>
    <font>
      <sz val="12"/>
      <color theme="1"/>
      <name val="Times New Roman"/>
      <family val="2"/>
      <charset val="204"/>
    </font>
    <font>
      <sz val="9"/>
      <name val="Times New Roman"/>
      <family val="1"/>
      <charset val="204"/>
    </font>
    <font>
      <b/>
      <sz val="8"/>
      <color theme="1"/>
      <name val="Arial"/>
      <family val="2"/>
      <charset val="204"/>
    </font>
    <font>
      <sz val="8"/>
      <color theme="2" tint="-0.499984740745262"/>
      <name val="Times New Roman"/>
      <family val="2"/>
      <charset val="204"/>
    </font>
    <font>
      <sz val="10"/>
      <color theme="2" tint="-0.749992370372631"/>
      <name val="Times New Roman"/>
      <family val="2"/>
      <charset val="204"/>
    </font>
    <font>
      <sz val="10"/>
      <name val="Times New Roman"/>
      <family val="1"/>
      <charset val="204"/>
    </font>
    <font>
      <b/>
      <sz val="12"/>
      <name val="Times New Roman"/>
      <family val="1"/>
      <charset val="204"/>
    </font>
    <font>
      <b/>
      <sz val="8"/>
      <name val="Times New Roman"/>
      <family val="1"/>
      <charset val="204"/>
    </font>
    <font>
      <sz val="11"/>
      <color theme="1"/>
      <name val="Calibri"/>
      <family val="2"/>
      <scheme val="minor"/>
    </font>
    <font>
      <sz val="10"/>
      <name val="Arial"/>
      <family val="2"/>
      <charset val="204"/>
    </font>
    <font>
      <b/>
      <sz val="10"/>
      <name val="Arial"/>
      <family val="2"/>
      <charset val="204"/>
    </font>
    <font>
      <b/>
      <sz val="8"/>
      <name val="Arial"/>
      <family val="2"/>
      <charset val="204"/>
    </font>
    <font>
      <sz val="8"/>
      <name val="Arial"/>
      <family val="2"/>
      <charset val="204"/>
    </font>
    <font>
      <b/>
      <sz val="8"/>
      <color rgb="FF000000"/>
      <name val="Arial"/>
      <family val="2"/>
      <charset val="204"/>
    </font>
    <font>
      <sz val="12"/>
      <color theme="2" tint="-0.749992370372631"/>
      <name val="Times New Roman"/>
      <family val="2"/>
      <charset val="204"/>
    </font>
    <font>
      <sz val="11"/>
      <name val="Times New Roman"/>
      <family val="1"/>
      <charset val="204"/>
    </font>
    <font>
      <sz val="12"/>
      <color theme="3" tint="-0.249977111117893"/>
      <name val="Times New Roman"/>
      <family val="2"/>
      <charset val="204"/>
    </font>
    <font>
      <sz val="12"/>
      <color theme="1"/>
      <name val="Times New Roman"/>
      <family val="1"/>
      <charset val="204"/>
    </font>
    <font>
      <sz val="10"/>
      <color indexed="8"/>
      <name val="Times New Roman"/>
      <family val="1"/>
      <charset val="204"/>
    </font>
    <font>
      <sz val="10"/>
      <color theme="1"/>
      <name val="Times New Roman"/>
      <family val="1"/>
      <charset val="204"/>
    </font>
    <font>
      <i/>
      <sz val="10"/>
      <name val="Times New Roman"/>
      <family val="1"/>
      <charset val="204"/>
    </font>
    <font>
      <b/>
      <sz val="9"/>
      <name val="Times New Roman"/>
      <family val="1"/>
      <charset val="204"/>
    </font>
    <font>
      <sz val="7"/>
      <color rgb="FF000000"/>
      <name val="Arial"/>
      <family val="2"/>
      <charset val="204"/>
    </font>
    <font>
      <sz val="8"/>
      <name val="Times New Roman"/>
      <family val="1"/>
      <charset val="204"/>
    </font>
    <font>
      <sz val="10"/>
      <color theme="3" tint="-0.249977111117893"/>
      <name val="Times New Roman"/>
      <family val="2"/>
      <charset val="204"/>
    </font>
    <font>
      <sz val="8"/>
      <color theme="2" tint="-0.749992370372631"/>
      <name val="Times New Roman"/>
      <family val="1"/>
      <charset val="204"/>
    </font>
    <font>
      <b/>
      <sz val="10"/>
      <color theme="2" tint="-0.749992370372631"/>
      <name val="Times New Roman"/>
      <family val="1"/>
      <charset val="204"/>
    </font>
    <font>
      <sz val="9"/>
      <color indexed="8"/>
      <name val="Times New Roman"/>
      <family val="1"/>
      <charset val="204"/>
    </font>
    <font>
      <b/>
      <sz val="9"/>
      <color indexed="8"/>
      <name val="Times New Roman"/>
      <family val="1"/>
      <charset val="204"/>
    </font>
    <font>
      <sz val="10"/>
      <color theme="2" tint="-0.749992370372631"/>
      <name val="Times New Roman"/>
      <family val="1"/>
      <charset val="204"/>
    </font>
    <font>
      <sz val="12"/>
      <color theme="2" tint="-0.749992370372631"/>
      <name val="Times New Roman"/>
      <family val="1"/>
      <charset val="204"/>
    </font>
    <font>
      <b/>
      <sz val="10"/>
      <color theme="3" tint="-0.249977111117893"/>
      <name val="Times New Roman"/>
      <family val="1"/>
      <charset val="204"/>
    </font>
    <font>
      <sz val="9"/>
      <color theme="4" tint="-0.499984740745262"/>
      <name val="Times New Roman"/>
      <family val="1"/>
      <charset val="204"/>
    </font>
    <font>
      <b/>
      <sz val="9"/>
      <color theme="4" tint="-0.499984740745262"/>
      <name val="Times New Roman"/>
      <family val="1"/>
      <charset val="204"/>
    </font>
    <font>
      <b/>
      <sz val="9"/>
      <color theme="1"/>
      <name val="Times New Roman"/>
      <family val="1"/>
      <charset val="204"/>
    </font>
    <font>
      <sz val="9"/>
      <color theme="3" tint="-0.249977111117893"/>
      <name val="Times New Roman"/>
      <family val="1"/>
      <charset val="204"/>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family val="2"/>
      <charset val="204"/>
    </font>
    <font>
      <b/>
      <sz val="14"/>
      <name val="Arial"/>
      <family val="2"/>
      <charset val="204"/>
    </font>
    <font>
      <b/>
      <sz val="10"/>
      <name val="Arial"/>
      <family val="2"/>
      <charset val="204"/>
    </font>
    <font>
      <sz val="11"/>
      <color theme="1"/>
      <name val="Times New Roman"/>
      <family val="1"/>
      <charset val="204"/>
    </font>
    <font>
      <b/>
      <sz val="9"/>
      <color theme="3" tint="-0.249977111117893"/>
      <name val="Times New Roman"/>
      <family val="1"/>
      <charset val="204"/>
    </font>
    <font>
      <sz val="9"/>
      <color theme="1"/>
      <name val="Times New Roman"/>
      <family val="1"/>
      <charset val="204"/>
    </font>
    <font>
      <sz val="9"/>
      <color theme="2" tint="-0.749992370372631"/>
      <name val="Times New Roman"/>
      <family val="1"/>
      <charset val="204"/>
    </font>
    <font>
      <b/>
      <vertAlign val="superscript"/>
      <sz val="9"/>
      <name val="Times New Roman"/>
      <family val="1"/>
      <charset val="204"/>
    </font>
    <font>
      <sz val="10"/>
      <color theme="1"/>
      <name val="Times New Roman"/>
      <family val="2"/>
      <charset val="204"/>
    </font>
    <font>
      <i/>
      <sz val="12"/>
      <name val="Times New Roman"/>
      <family val="1"/>
      <charset val="204"/>
    </font>
    <font>
      <b/>
      <sz val="10"/>
      <name val="Times New Roman"/>
      <family val="1"/>
      <charset val="204"/>
    </font>
    <font>
      <sz val="10"/>
      <name val="Arial"/>
      <charset val="204"/>
    </font>
    <font>
      <b/>
      <sz val="14"/>
      <name val="Arial"/>
      <charset val="204"/>
    </font>
    <font>
      <b/>
      <sz val="10"/>
      <name val="Arial"/>
      <charset val="204"/>
    </font>
    <font>
      <b/>
      <sz val="10"/>
      <color indexed="8"/>
      <name val="Times New Roman"/>
      <family val="1"/>
      <charset val="204"/>
    </font>
  </fonts>
  <fills count="49">
    <fill>
      <patternFill patternType="none"/>
    </fill>
    <fill>
      <patternFill patternType="gray125"/>
    </fill>
    <fill>
      <patternFill patternType="solid">
        <fgColor indexed="9"/>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2"/>
        <bgColor indexed="64"/>
      </patternFill>
    </fill>
    <fill>
      <patternFill patternType="solid">
        <fgColor theme="2" tint="-9.9978637043366805E-2"/>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CCFF"/>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59999389629810485"/>
        <bgColor indexed="64"/>
      </patternFill>
    </fill>
    <fill>
      <patternFill patternType="solid">
        <fgColor rgb="FFB9D5EC"/>
        <bgColor rgb="FF000000"/>
      </patternFill>
    </fill>
    <fill>
      <patternFill patternType="solid">
        <fgColor rgb="FFDEEBF6"/>
        <bgColor rgb="FF000000"/>
      </patternFill>
    </fill>
  </fills>
  <borders count="39">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77">
    <xf numFmtId="0" fontId="0" fillId="0" borderId="0"/>
    <xf numFmtId="164" fontId="3" fillId="0" borderId="0" applyFont="0" applyFill="0" applyBorder="0" applyAlignment="0" applyProtection="0"/>
    <xf numFmtId="9" fontId="3" fillId="0" borderId="0" applyFont="0" applyFill="0" applyBorder="0" applyAlignment="0" applyProtection="0"/>
    <xf numFmtId="0" fontId="11" fillId="0" borderId="0"/>
    <xf numFmtId="0" fontId="12" fillId="0" borderId="0"/>
    <xf numFmtId="0" fontId="39" fillId="0" borderId="0" applyNumberFormat="0" applyFill="0" applyBorder="0" applyAlignment="0" applyProtection="0"/>
    <xf numFmtId="0" fontId="40" fillId="0" borderId="30" applyNumberFormat="0" applyFill="0" applyAlignment="0" applyProtection="0"/>
    <xf numFmtId="0" fontId="41" fillId="0" borderId="31" applyNumberFormat="0" applyFill="0" applyAlignment="0" applyProtection="0"/>
    <xf numFmtId="0" fontId="42" fillId="0" borderId="32" applyNumberFormat="0" applyFill="0" applyAlignment="0" applyProtection="0"/>
    <xf numFmtId="0" fontId="42" fillId="0" borderId="0" applyNumberFormat="0" applyFill="0" applyBorder="0" applyAlignment="0" applyProtection="0"/>
    <xf numFmtId="0" fontId="43" fillId="15" borderId="0" applyNumberFormat="0" applyBorder="0" applyAlignment="0" applyProtection="0"/>
    <xf numFmtId="0" fontId="44" fillId="16" borderId="0" applyNumberFormat="0" applyBorder="0" applyAlignment="0" applyProtection="0"/>
    <xf numFmtId="0" fontId="45" fillId="17" borderId="0" applyNumberFormat="0" applyBorder="0" applyAlignment="0" applyProtection="0"/>
    <xf numFmtId="0" fontId="46" fillId="18" borderId="33" applyNumberFormat="0" applyAlignment="0" applyProtection="0"/>
    <xf numFmtId="0" fontId="47" fillId="19" borderId="34" applyNumberFormat="0" applyAlignment="0" applyProtection="0"/>
    <xf numFmtId="0" fontId="48" fillId="19" borderId="33" applyNumberFormat="0" applyAlignment="0" applyProtection="0"/>
    <xf numFmtId="0" fontId="49" fillId="0" borderId="35" applyNumberFormat="0" applyFill="0" applyAlignment="0" applyProtection="0"/>
    <xf numFmtId="0" fontId="50" fillId="20" borderId="36" applyNumberFormat="0" applyAlignment="0" applyProtection="0"/>
    <xf numFmtId="0" fontId="51" fillId="0" borderId="0" applyNumberFormat="0" applyFill="0" applyBorder="0" applyAlignment="0" applyProtection="0"/>
    <xf numFmtId="0" fontId="52" fillId="0" borderId="0" applyNumberFormat="0" applyFill="0" applyBorder="0" applyAlignment="0" applyProtection="0"/>
    <xf numFmtId="0" fontId="53" fillId="0" borderId="38" applyNumberFormat="0" applyFill="0" applyAlignment="0" applyProtection="0"/>
    <xf numFmtId="0" fontId="54"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54" fillId="25" borderId="0" applyNumberFormat="0" applyBorder="0" applyAlignment="0" applyProtection="0"/>
    <xf numFmtId="0" fontId="54"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54" fillId="29" borderId="0" applyNumberFormat="0" applyBorder="0" applyAlignment="0" applyProtection="0"/>
    <xf numFmtId="0" fontId="54"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54" fillId="33" borderId="0" applyNumberFormat="0" applyBorder="0" applyAlignment="0" applyProtection="0"/>
    <xf numFmtId="0" fontId="54"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54" fillId="37" borderId="0" applyNumberFormat="0" applyBorder="0" applyAlignment="0" applyProtection="0"/>
    <xf numFmtId="0" fontId="54"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54" fillId="41" borderId="0" applyNumberFormat="0" applyBorder="0" applyAlignment="0" applyProtection="0"/>
    <xf numFmtId="0" fontId="54"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54" fillId="45" borderId="0" applyNumberFormat="0" applyBorder="0" applyAlignment="0" applyProtection="0"/>
    <xf numFmtId="0" fontId="55" fillId="0" borderId="0"/>
    <xf numFmtId="0" fontId="2" fillId="21" borderId="37" applyNumberFormat="0" applyFont="0" applyAlignment="0" applyProtection="0"/>
    <xf numFmtId="0" fontId="56" fillId="0" borderId="0" applyNumberFormat="0" applyFill="0" applyBorder="0" applyProtection="0"/>
    <xf numFmtId="0" fontId="57" fillId="0" borderId="0" applyNumberFormat="0" applyFill="0" applyBorder="0" applyProtection="0"/>
    <xf numFmtId="0" fontId="57" fillId="0" borderId="0" applyNumberFormat="0" applyFill="0" applyBorder="0" applyProtection="0">
      <alignment horizontal="center"/>
    </xf>
    <xf numFmtId="0" fontId="55" fillId="0" borderId="0" applyNumberFormat="0" applyFont="0" applyFill="0" applyBorder="0" applyProtection="0">
      <alignment horizontal="center"/>
    </xf>
    <xf numFmtId="0" fontId="55" fillId="0" borderId="0" applyNumberFormat="0" applyFont="0" applyFill="0" applyBorder="0" applyProtection="0">
      <alignment horizontal="right"/>
    </xf>
    <xf numFmtId="0" fontId="55" fillId="0" borderId="0" applyNumberFormat="0" applyFont="0" applyFill="0" applyBorder="0" applyProtection="0">
      <alignment horizontal="left"/>
    </xf>
    <xf numFmtId="0" fontId="55" fillId="0" borderId="0" applyNumberFormat="0" applyFont="0" applyFill="0" applyBorder="0" applyProtection="0">
      <alignment horizontal="center" wrapText="1"/>
    </xf>
    <xf numFmtId="4" fontId="55" fillId="0" borderId="0" applyFont="0" applyFill="0" applyBorder="0" applyAlignment="0" applyProtection="0"/>
    <xf numFmtId="0" fontId="66" fillId="0" borderId="0"/>
    <xf numFmtId="0" fontId="1" fillId="21" borderId="37" applyNumberFormat="0" applyFont="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67" fillId="0" borderId="0" applyNumberFormat="0" applyFill="0" applyBorder="0" applyProtection="0"/>
    <xf numFmtId="0" fontId="68" fillId="0" borderId="0" applyNumberFormat="0" applyFill="0" applyBorder="0" applyProtection="0"/>
    <xf numFmtId="0" fontId="68" fillId="0" borderId="0" applyNumberFormat="0" applyFill="0" applyBorder="0" applyProtection="0">
      <alignment horizontal="center"/>
    </xf>
    <xf numFmtId="0" fontId="66" fillId="0" borderId="0" applyNumberFormat="0" applyFont="0" applyFill="0" applyBorder="0" applyProtection="0">
      <alignment horizontal="center"/>
    </xf>
    <xf numFmtId="0" fontId="66" fillId="0" borderId="0" applyNumberFormat="0" applyFont="0" applyFill="0" applyBorder="0" applyProtection="0">
      <alignment horizontal="right"/>
    </xf>
    <xf numFmtId="0" fontId="66" fillId="0" borderId="0" applyNumberFormat="0" applyFont="0" applyFill="0" applyBorder="0" applyProtection="0">
      <alignment horizontal="left"/>
    </xf>
    <xf numFmtId="0" fontId="66" fillId="0" borderId="0" applyNumberFormat="0" applyFont="0" applyFill="0" applyBorder="0" applyProtection="0">
      <alignment horizontal="center" wrapText="1"/>
    </xf>
    <xf numFmtId="4" fontId="66" fillId="0" borderId="0" applyFont="0" applyFill="0" applyBorder="0" applyAlignment="0" applyProtection="0"/>
  </cellStyleXfs>
  <cellXfs count="420">
    <xf numFmtId="0" fontId="0" fillId="0" borderId="0" xfId="0"/>
    <xf numFmtId="0" fontId="5" fillId="0" borderId="0" xfId="0" applyFont="1" applyAlignment="1">
      <alignment horizontal="justify" vertical="center"/>
    </xf>
    <xf numFmtId="0" fontId="7" fillId="0" borderId="0" xfId="0" applyFont="1" applyAlignment="1">
      <alignment horizontal="left" wrapText="1"/>
    </xf>
    <xf numFmtId="4" fontId="0" fillId="0" borderId="0" xfId="0" applyNumberFormat="1"/>
    <xf numFmtId="0" fontId="13" fillId="0" borderId="0" xfId="0" applyFont="1"/>
    <xf numFmtId="49" fontId="13" fillId="0" borderId="0" xfId="0" applyNumberFormat="1" applyFont="1"/>
    <xf numFmtId="0" fontId="14" fillId="3" borderId="0" xfId="0" applyFont="1" applyFill="1"/>
    <xf numFmtId="2" fontId="15" fillId="3" borderId="0" xfId="0" applyNumberFormat="1" applyFont="1" applyFill="1"/>
    <xf numFmtId="0" fontId="14" fillId="4" borderId="0" xfId="0" applyFont="1" applyFill="1"/>
    <xf numFmtId="0" fontId="0" fillId="4" borderId="0" xfId="0" applyFill="1"/>
    <xf numFmtId="0" fontId="14" fillId="5" borderId="0" xfId="0" applyFont="1" applyFill="1"/>
    <xf numFmtId="0" fontId="15" fillId="5" borderId="0" xfId="0" applyFont="1" applyFill="1"/>
    <xf numFmtId="0" fontId="15" fillId="6" borderId="0" xfId="0" applyFont="1" applyFill="1"/>
    <xf numFmtId="0" fontId="16" fillId="6" borderId="0" xfId="0" applyFont="1" applyFill="1" applyAlignment="1">
      <alignment horizontal="center" vertical="center" readingOrder="1"/>
    </xf>
    <xf numFmtId="2" fontId="13" fillId="0" borderId="0" xfId="0" applyNumberFormat="1" applyFont="1"/>
    <xf numFmtId="14" fontId="0" fillId="0" borderId="0" xfId="0" applyNumberFormat="1"/>
    <xf numFmtId="2" fontId="0" fillId="0" borderId="0" xfId="0" applyNumberFormat="1" applyFont="1" applyAlignment="1">
      <alignment horizontal="right"/>
    </xf>
    <xf numFmtId="0" fontId="0" fillId="3" borderId="0" xfId="0" applyFill="1"/>
    <xf numFmtId="0" fontId="17" fillId="0" borderId="0" xfId="0" applyFont="1" applyAlignment="1">
      <alignment vertical="top" wrapText="1"/>
    </xf>
    <xf numFmtId="0" fontId="0" fillId="0" borderId="0" xfId="0" applyAlignment="1"/>
    <xf numFmtId="0" fontId="13" fillId="0" borderId="0" xfId="0" applyFont="1" applyAlignment="1">
      <alignment horizontal="center"/>
    </xf>
    <xf numFmtId="2" fontId="0" fillId="0" borderId="0" xfId="0" applyNumberFormat="1"/>
    <xf numFmtId="0" fontId="20" fillId="0" borderId="0" xfId="0" applyFont="1"/>
    <xf numFmtId="0" fontId="8" fillId="0" borderId="0" xfId="0" applyFont="1"/>
    <xf numFmtId="0" fontId="9" fillId="3" borderId="17"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9" fillId="3" borderId="19" xfId="0" applyFont="1" applyFill="1" applyBorder="1" applyAlignment="1">
      <alignment horizontal="center" vertical="center" wrapText="1"/>
    </xf>
    <xf numFmtId="0" fontId="21" fillId="7" borderId="0" xfId="0" applyFont="1" applyFill="1" applyBorder="1" applyAlignment="1">
      <alignment horizontal="center"/>
    </xf>
    <xf numFmtId="0" fontId="8" fillId="7" borderId="0" xfId="0" applyFont="1" applyFill="1" applyBorder="1" applyAlignment="1">
      <alignment wrapText="1"/>
    </xf>
    <xf numFmtId="0" fontId="21" fillId="7" borderId="0" xfId="0" applyFont="1" applyFill="1" applyBorder="1" applyAlignment="1">
      <alignment horizontal="center" wrapText="1"/>
    </xf>
    <xf numFmtId="0" fontId="8" fillId="7" borderId="0" xfId="0" applyFont="1" applyFill="1" applyBorder="1" applyAlignment="1">
      <alignment horizontal="center" wrapText="1"/>
    </xf>
    <xf numFmtId="0" fontId="22" fillId="7" borderId="0" xfId="0" applyFont="1" applyFill="1" applyBorder="1" applyAlignment="1">
      <alignment horizontal="center"/>
    </xf>
    <xf numFmtId="49" fontId="22" fillId="7" borderId="6" xfId="0" applyNumberFormat="1" applyFont="1" applyFill="1" applyBorder="1" applyAlignment="1">
      <alignment horizontal="center"/>
    </xf>
    <xf numFmtId="0" fontId="8" fillId="7" borderId="23" xfId="0" applyFont="1" applyFill="1" applyBorder="1" applyAlignment="1">
      <alignment wrapText="1"/>
    </xf>
    <xf numFmtId="0" fontId="21" fillId="7" borderId="23" xfId="0" applyFont="1" applyFill="1" applyBorder="1" applyAlignment="1">
      <alignment horizontal="center" wrapText="1"/>
    </xf>
    <xf numFmtId="0" fontId="22" fillId="7" borderId="23" xfId="0" applyFont="1" applyFill="1" applyBorder="1" applyAlignment="1">
      <alignment horizontal="center"/>
    </xf>
    <xf numFmtId="0" fontId="22" fillId="7" borderId="24" xfId="0" applyFont="1" applyFill="1" applyBorder="1" applyAlignment="1">
      <alignment horizontal="center"/>
    </xf>
    <xf numFmtId="49" fontId="22" fillId="7" borderId="28" xfId="0" applyNumberFormat="1" applyFont="1" applyFill="1" applyBorder="1" applyAlignment="1">
      <alignment horizontal="center"/>
    </xf>
    <xf numFmtId="0" fontId="22" fillId="7" borderId="29" xfId="0" applyFont="1" applyFill="1" applyBorder="1" applyAlignment="1">
      <alignment horizontal="center"/>
    </xf>
    <xf numFmtId="49" fontId="22" fillId="7" borderId="25" xfId="0" applyNumberFormat="1" applyFont="1" applyFill="1" applyBorder="1" applyAlignment="1">
      <alignment horizontal="center"/>
    </xf>
    <xf numFmtId="0" fontId="8" fillId="7" borderId="26" xfId="0" applyFont="1" applyFill="1" applyBorder="1" applyAlignment="1">
      <alignment wrapText="1"/>
    </xf>
    <xf numFmtId="0" fontId="21" fillId="7" borderId="26" xfId="0" applyFont="1" applyFill="1" applyBorder="1" applyAlignment="1">
      <alignment horizontal="center" wrapText="1"/>
    </xf>
    <xf numFmtId="0" fontId="22" fillId="7" borderId="26" xfId="0" applyFont="1" applyFill="1" applyBorder="1" applyAlignment="1">
      <alignment horizontal="center"/>
    </xf>
    <xf numFmtId="0" fontId="22" fillId="7" borderId="27" xfId="0" applyFont="1" applyFill="1" applyBorder="1" applyAlignment="1">
      <alignment horizontal="center"/>
    </xf>
    <xf numFmtId="0" fontId="22" fillId="7" borderId="23" xfId="0" applyFont="1" applyFill="1" applyBorder="1" applyAlignment="1">
      <alignment wrapText="1"/>
    </xf>
    <xf numFmtId="0" fontId="22" fillId="7" borderId="26" xfId="0" applyFont="1" applyFill="1" applyBorder="1" applyAlignment="1">
      <alignment wrapText="1"/>
    </xf>
    <xf numFmtId="49" fontId="22" fillId="7" borderId="20" xfId="0" applyNumberFormat="1" applyFont="1" applyFill="1" applyBorder="1" applyAlignment="1">
      <alignment horizontal="center"/>
    </xf>
    <xf numFmtId="0" fontId="22" fillId="7" borderId="21" xfId="0" applyFont="1" applyFill="1" applyBorder="1" applyAlignment="1">
      <alignment wrapText="1"/>
    </xf>
    <xf numFmtId="0" fontId="22" fillId="7" borderId="21" xfId="0" applyFont="1" applyFill="1" applyBorder="1" applyAlignment="1">
      <alignment horizontal="center"/>
    </xf>
    <xf numFmtId="0" fontId="22" fillId="7" borderId="22" xfId="0" applyFont="1" applyFill="1" applyBorder="1" applyAlignment="1">
      <alignment horizontal="center"/>
    </xf>
    <xf numFmtId="0" fontId="22" fillId="0" borderId="0" xfId="0" applyFont="1"/>
    <xf numFmtId="0" fontId="25" fillId="0" borderId="0" xfId="0" applyFont="1" applyAlignment="1">
      <alignment horizontal="justify" vertical="center"/>
    </xf>
    <xf numFmtId="0" fontId="4" fillId="8" borderId="5" xfId="4" applyFont="1" applyFill="1" applyBorder="1" applyAlignment="1">
      <alignment horizontal="center" vertical="center" wrapText="1"/>
    </xf>
    <xf numFmtId="0" fontId="26" fillId="7" borderId="1" xfId="0" applyFont="1" applyFill="1" applyBorder="1" applyAlignment="1">
      <alignment horizontal="center" vertical="center" wrapText="1"/>
    </xf>
    <xf numFmtId="0" fontId="26" fillId="7" borderId="8" xfId="0" applyFont="1" applyFill="1" applyBorder="1" applyAlignment="1">
      <alignment horizontal="center" vertical="center" wrapText="1"/>
    </xf>
    <xf numFmtId="0" fontId="26" fillId="7" borderId="8" xfId="0" applyFont="1" applyFill="1" applyBorder="1" applyAlignment="1">
      <alignment horizontal="right" vertical="center"/>
    </xf>
    <xf numFmtId="0" fontId="26" fillId="7" borderId="10" xfId="0" applyFont="1" applyFill="1" applyBorder="1" applyAlignment="1">
      <alignment horizontal="center" vertical="center" wrapText="1"/>
    </xf>
    <xf numFmtId="0" fontId="26" fillId="7" borderId="0" xfId="0" applyFont="1" applyFill="1" applyBorder="1" applyAlignment="1">
      <alignment horizontal="center" vertical="center" wrapText="1"/>
    </xf>
    <xf numFmtId="0" fontId="26" fillId="7" borderId="12" xfId="0" applyFont="1" applyFill="1" applyBorder="1" applyAlignment="1">
      <alignment horizontal="center" vertical="center" wrapText="1"/>
    </xf>
    <xf numFmtId="0" fontId="28" fillId="2" borderId="0" xfId="0" applyFont="1" applyFill="1" applyBorder="1" applyAlignment="1">
      <alignment horizontal="right"/>
    </xf>
    <xf numFmtId="0" fontId="17" fillId="0" borderId="0" xfId="0" applyFont="1" applyAlignment="1">
      <alignment horizontal="center" wrapText="1"/>
    </xf>
    <xf numFmtId="2" fontId="13" fillId="12" borderId="0" xfId="0" applyNumberFormat="1" applyFont="1" applyFill="1"/>
    <xf numFmtId="0" fontId="13" fillId="13" borderId="0" xfId="0" applyFont="1" applyFill="1"/>
    <xf numFmtId="0" fontId="13" fillId="14" borderId="0" xfId="0" applyFont="1" applyFill="1"/>
    <xf numFmtId="0" fontId="4" fillId="7" borderId="2" xfId="0" applyFont="1" applyFill="1" applyBorder="1" applyAlignment="1">
      <alignment horizontal="left" wrapText="1"/>
    </xf>
    <xf numFmtId="0" fontId="4" fillId="7" borderId="2" xfId="0" applyFont="1" applyFill="1" applyBorder="1" applyAlignment="1">
      <alignment horizontal="center"/>
    </xf>
    <xf numFmtId="14" fontId="4" fillId="7" borderId="2" xfId="0" applyNumberFormat="1" applyFont="1" applyFill="1" applyBorder="1" applyAlignment="1">
      <alignment horizontal="center"/>
    </xf>
    <xf numFmtId="164" fontId="4" fillId="7" borderId="2" xfId="1" applyFont="1" applyFill="1" applyBorder="1" applyAlignment="1">
      <alignment horizontal="center"/>
    </xf>
    <xf numFmtId="167" fontId="4" fillId="7" borderId="2" xfId="0" applyNumberFormat="1" applyFont="1" applyFill="1" applyBorder="1" applyAlignment="1">
      <alignment horizontal="center"/>
    </xf>
    <xf numFmtId="0" fontId="4" fillId="7" borderId="3" xfId="0" applyFont="1" applyFill="1" applyBorder="1" applyAlignment="1">
      <alignment horizontal="center" vertical="center" wrapText="1"/>
    </xf>
    <xf numFmtId="14" fontId="4" fillId="7" borderId="4" xfId="0" applyNumberFormat="1" applyFont="1" applyFill="1" applyBorder="1" applyAlignment="1">
      <alignment horizontal="center" vertical="center"/>
    </xf>
    <xf numFmtId="164" fontId="4" fillId="7" borderId="4" xfId="1" applyFont="1" applyFill="1" applyBorder="1" applyAlignment="1">
      <alignment horizontal="center" vertical="center"/>
    </xf>
    <xf numFmtId="167" fontId="4" fillId="7" borderId="4" xfId="0" applyNumberFormat="1" applyFont="1" applyFill="1" applyBorder="1" applyAlignment="1">
      <alignment horizontal="center" vertical="center"/>
    </xf>
    <xf numFmtId="0" fontId="4" fillId="7" borderId="4" xfId="0" applyFont="1" applyFill="1" applyBorder="1" applyAlignment="1">
      <alignment horizontal="left" vertical="top" wrapText="1"/>
    </xf>
    <xf numFmtId="2" fontId="4" fillId="7" borderId="4" xfId="0" applyNumberFormat="1" applyFont="1" applyFill="1" applyBorder="1" applyAlignment="1">
      <alignment horizontal="center" vertical="center"/>
    </xf>
    <xf numFmtId="168" fontId="4" fillId="7" borderId="2" xfId="1" applyNumberFormat="1" applyFont="1" applyFill="1" applyBorder="1" applyAlignment="1">
      <alignment horizontal="center"/>
    </xf>
    <xf numFmtId="167" fontId="4" fillId="7" borderId="2" xfId="1" applyNumberFormat="1" applyFont="1" applyFill="1" applyBorder="1" applyAlignment="1">
      <alignment horizontal="center"/>
    </xf>
    <xf numFmtId="0" fontId="4" fillId="7" borderId="3" xfId="0" applyFont="1" applyFill="1" applyBorder="1" applyAlignment="1">
      <alignment horizontal="left" vertical="top" wrapText="1"/>
    </xf>
    <xf numFmtId="168" fontId="4" fillId="7" borderId="4" xfId="1" applyNumberFormat="1" applyFont="1" applyFill="1" applyBorder="1" applyAlignment="1">
      <alignment horizontal="center" vertical="center"/>
    </xf>
    <xf numFmtId="2" fontId="4" fillId="7" borderId="4" xfId="1" applyNumberFormat="1" applyFont="1" applyFill="1" applyBorder="1" applyAlignment="1">
      <alignment horizontal="center" vertical="center"/>
    </xf>
    <xf numFmtId="0" fontId="4" fillId="7" borderId="1" xfId="0" applyFont="1" applyFill="1" applyBorder="1" applyAlignment="1">
      <alignment horizontal="left" wrapText="1"/>
    </xf>
    <xf numFmtId="0" fontId="18" fillId="7" borderId="4" xfId="0" applyFont="1" applyFill="1" applyBorder="1"/>
    <xf numFmtId="0" fontId="4" fillId="7" borderId="2" xfId="0" applyFont="1" applyFill="1" applyBorder="1" applyAlignment="1">
      <alignment horizontal="center" vertical="center"/>
    </xf>
    <xf numFmtId="0" fontId="24" fillId="7" borderId="4" xfId="0" applyFont="1" applyFill="1" applyBorder="1"/>
    <xf numFmtId="168" fontId="24" fillId="7" borderId="4" xfId="0" applyNumberFormat="1" applyFont="1" applyFill="1" applyBorder="1" applyAlignment="1">
      <alignment horizontal="center"/>
    </xf>
    <xf numFmtId="0" fontId="31" fillId="8" borderId="13" xfId="0" applyFont="1" applyFill="1" applyBorder="1" applyAlignment="1" applyProtection="1">
      <alignment horizontal="center" vertical="center" wrapText="1"/>
    </xf>
    <xf numFmtId="0" fontId="24" fillId="3" borderId="2" xfId="0" applyFont="1" applyFill="1" applyBorder="1" applyAlignment="1" applyProtection="1">
      <alignment horizontal="right"/>
    </xf>
    <xf numFmtId="14" fontId="24" fillId="3" borderId="2" xfId="0" applyNumberFormat="1" applyFont="1" applyFill="1" applyBorder="1" applyAlignment="1" applyProtection="1">
      <alignment horizontal="center"/>
    </xf>
    <xf numFmtId="3" fontId="24" fillId="3" borderId="2" xfId="0" applyNumberFormat="1" applyFont="1" applyFill="1" applyBorder="1" applyAlignment="1" applyProtection="1">
      <alignment horizontal="center"/>
    </xf>
    <xf numFmtId="39" fontId="24" fillId="3" borderId="2" xfId="0" applyNumberFormat="1" applyFont="1" applyFill="1" applyBorder="1" applyProtection="1"/>
    <xf numFmtId="39" fontId="24" fillId="3" borderId="2" xfId="0" applyNumberFormat="1" applyFont="1" applyFill="1" applyBorder="1" applyAlignment="1" applyProtection="1">
      <alignment horizontal="right"/>
    </xf>
    <xf numFmtId="10" fontId="24" fillId="3" borderId="2" xfId="2" applyNumberFormat="1" applyFont="1" applyFill="1" applyBorder="1" applyAlignment="1" applyProtection="1">
      <alignment horizontal="center"/>
    </xf>
    <xf numFmtId="10" fontId="24" fillId="3" borderId="2" xfId="0" applyNumberFormat="1" applyFont="1" applyFill="1" applyBorder="1" applyAlignment="1" applyProtection="1">
      <alignment horizontal="center"/>
    </xf>
    <xf numFmtId="0" fontId="24" fillId="11" borderId="11" xfId="0" applyFont="1" applyFill="1" applyBorder="1" applyAlignment="1">
      <alignment horizontal="right"/>
    </xf>
    <xf numFmtId="14" fontId="31" fillId="11" borderId="11" xfId="0" applyNumberFormat="1" applyFont="1" applyFill="1" applyBorder="1" applyAlignment="1" applyProtection="1">
      <alignment horizontal="center"/>
    </xf>
    <xf numFmtId="3" fontId="31" fillId="11" borderId="11" xfId="0" applyNumberFormat="1" applyFont="1" applyFill="1" applyBorder="1" applyAlignment="1" applyProtection="1">
      <alignment horizontal="center"/>
    </xf>
    <xf numFmtId="3" fontId="31" fillId="11" borderId="12" xfId="0" applyNumberFormat="1" applyFont="1" applyFill="1" applyBorder="1" applyAlignment="1" applyProtection="1">
      <alignment horizontal="center"/>
    </xf>
    <xf numFmtId="0" fontId="24" fillId="11" borderId="10" xfId="0" applyFont="1" applyFill="1" applyBorder="1" applyAlignment="1">
      <alignment horizontal="right"/>
    </xf>
    <xf numFmtId="39" fontId="31" fillId="8" borderId="5" xfId="0" applyNumberFormat="1" applyFont="1" applyFill="1" applyBorder="1" applyAlignment="1" applyProtection="1">
      <alignment horizontal="right"/>
    </xf>
    <xf numFmtId="0" fontId="31" fillId="8" borderId="5" xfId="0" applyFont="1" applyFill="1" applyBorder="1" applyAlignment="1">
      <alignment horizontal="right"/>
    </xf>
    <xf numFmtId="0" fontId="31" fillId="8" borderId="5" xfId="0" applyFont="1" applyFill="1" applyBorder="1" applyAlignment="1">
      <alignment horizontal="center"/>
    </xf>
    <xf numFmtId="39" fontId="31" fillId="8" borderId="5" xfId="0" applyNumberFormat="1" applyFont="1" applyFill="1" applyBorder="1" applyProtection="1"/>
    <xf numFmtId="0" fontId="31" fillId="3" borderId="2" xfId="0" applyFont="1" applyFill="1" applyBorder="1" applyAlignment="1" applyProtection="1"/>
    <xf numFmtId="14" fontId="31" fillId="11" borderId="12" xfId="0" applyNumberFormat="1" applyFont="1" applyFill="1" applyBorder="1" applyAlignment="1" applyProtection="1">
      <alignment horizontal="center"/>
    </xf>
    <xf numFmtId="0" fontId="31" fillId="8" borderId="15" xfId="0" applyFont="1" applyFill="1" applyBorder="1" applyAlignment="1">
      <alignment horizontal="center"/>
    </xf>
    <xf numFmtId="0" fontId="31" fillId="8" borderId="9" xfId="0" applyFont="1" applyFill="1" applyBorder="1" applyAlignment="1">
      <alignment horizontal="center"/>
    </xf>
    <xf numFmtId="14" fontId="24" fillId="11" borderId="11" xfId="0" applyNumberFormat="1" applyFont="1" applyFill="1" applyBorder="1" applyAlignment="1" applyProtection="1">
      <alignment horizontal="center"/>
    </xf>
    <xf numFmtId="14" fontId="31" fillId="11" borderId="4" xfId="0" applyNumberFormat="1" applyFont="1" applyFill="1" applyBorder="1" applyAlignment="1" applyProtection="1">
      <alignment horizontal="center"/>
    </xf>
    <xf numFmtId="0" fontId="31" fillId="8" borderId="3" xfId="0" applyFont="1" applyFill="1" applyBorder="1" applyAlignment="1" applyProtection="1">
      <alignment horizontal="left"/>
    </xf>
    <xf numFmtId="0" fontId="31" fillId="8" borderId="13" xfId="0" applyFont="1" applyFill="1" applyBorder="1" applyAlignment="1">
      <alignment horizontal="center"/>
    </xf>
    <xf numFmtId="14" fontId="31" fillId="3" borderId="8" xfId="0" applyNumberFormat="1" applyFont="1" applyFill="1" applyBorder="1" applyAlignment="1" applyProtection="1">
      <alignment horizontal="center"/>
    </xf>
    <xf numFmtId="14" fontId="31" fillId="3" borderId="2" xfId="0" applyNumberFormat="1" applyFont="1" applyFill="1" applyBorder="1" applyAlignment="1" applyProtection="1">
      <alignment horizontal="center"/>
    </xf>
    <xf numFmtId="3" fontId="31" fillId="3" borderId="8" xfId="0" applyNumberFormat="1" applyFont="1" applyFill="1" applyBorder="1" applyAlignment="1" applyProtection="1">
      <alignment horizontal="center"/>
    </xf>
    <xf numFmtId="39" fontId="31" fillId="3" borderId="2" xfId="0" applyNumberFormat="1" applyFont="1" applyFill="1" applyBorder="1" applyProtection="1"/>
    <xf numFmtId="39" fontId="31" fillId="3" borderId="8" xfId="0" applyNumberFormat="1" applyFont="1" applyFill="1" applyBorder="1" applyProtection="1"/>
    <xf numFmtId="4" fontId="31" fillId="3" borderId="8" xfId="0" applyNumberFormat="1" applyFont="1" applyFill="1" applyBorder="1" applyProtection="1"/>
    <xf numFmtId="39" fontId="31" fillId="3" borderId="2" xfId="0" applyNumberFormat="1" applyFont="1" applyFill="1" applyBorder="1" applyAlignment="1" applyProtection="1">
      <alignment horizontal="right"/>
    </xf>
    <xf numFmtId="39" fontId="31" fillId="3" borderId="8" xfId="0" applyNumberFormat="1" applyFont="1" applyFill="1" applyBorder="1" applyAlignment="1" applyProtection="1">
      <alignment horizontal="right"/>
    </xf>
    <xf numFmtId="10" fontId="31" fillId="3" borderId="2" xfId="2" applyNumberFormat="1" applyFont="1" applyFill="1" applyBorder="1" applyAlignment="1" applyProtection="1">
      <alignment horizontal="center"/>
    </xf>
    <xf numFmtId="10" fontId="31" fillId="3" borderId="8" xfId="0" applyNumberFormat="1" applyFont="1" applyFill="1" applyBorder="1" applyAlignment="1" applyProtection="1">
      <alignment horizontal="center"/>
    </xf>
    <xf numFmtId="10" fontId="31" fillId="3" borderId="2" xfId="0" applyNumberFormat="1" applyFont="1" applyFill="1" applyBorder="1" applyAlignment="1" applyProtection="1">
      <alignment horizontal="center"/>
    </xf>
    <xf numFmtId="14" fontId="31" fillId="11" borderId="0" xfId="0" applyNumberFormat="1" applyFont="1" applyFill="1" applyBorder="1" applyAlignment="1" applyProtection="1">
      <alignment horizontal="center"/>
    </xf>
    <xf numFmtId="3" fontId="31" fillId="11" borderId="0" xfId="0" applyNumberFormat="1" applyFont="1" applyFill="1" applyBorder="1" applyAlignment="1" applyProtection="1">
      <alignment horizontal="center"/>
    </xf>
    <xf numFmtId="0" fontId="31" fillId="3" borderId="2" xfId="0" applyFont="1" applyFill="1" applyBorder="1" applyAlignment="1" applyProtection="1">
      <alignment horizontal="right"/>
    </xf>
    <xf numFmtId="0" fontId="24" fillId="8" borderId="7" xfId="0" applyFont="1" applyFill="1" applyBorder="1" applyAlignment="1" applyProtection="1">
      <alignment horizontal="left"/>
    </xf>
    <xf numFmtId="3" fontId="31" fillId="3" borderId="2" xfId="0" applyNumberFormat="1" applyFont="1" applyFill="1" applyBorder="1" applyAlignment="1" applyProtection="1">
      <alignment horizontal="center"/>
    </xf>
    <xf numFmtId="3" fontId="31" fillId="11" borderId="4" xfId="0" applyNumberFormat="1" applyFont="1" applyFill="1" applyBorder="1" applyAlignment="1" applyProtection="1">
      <alignment horizontal="center"/>
    </xf>
    <xf numFmtId="0" fontId="31" fillId="8" borderId="15" xfId="0" applyFont="1" applyFill="1" applyBorder="1" applyAlignment="1">
      <alignment horizontal="right"/>
    </xf>
    <xf numFmtId="0" fontId="31" fillId="8" borderId="7" xfId="0" applyFont="1" applyFill="1" applyBorder="1" applyAlignment="1">
      <alignment horizontal="right"/>
    </xf>
    <xf numFmtId="39" fontId="24" fillId="3" borderId="2" xfId="0" applyNumberFormat="1" applyFont="1" applyFill="1" applyBorder="1"/>
    <xf numFmtId="39" fontId="31" fillId="3" borderId="2" xfId="0" applyNumberFormat="1" applyFont="1" applyFill="1" applyBorder="1" applyAlignment="1" applyProtection="1">
      <alignment horizontal="center"/>
    </xf>
    <xf numFmtId="10" fontId="31" fillId="3" borderId="8" xfId="2" applyNumberFormat="1" applyFont="1" applyFill="1" applyBorder="1" applyAlignment="1" applyProtection="1">
      <alignment horizontal="center"/>
    </xf>
    <xf numFmtId="10" fontId="24" fillId="3" borderId="2" xfId="0" applyNumberFormat="1" applyFont="1" applyFill="1" applyBorder="1" applyAlignment="1">
      <alignment horizontal="center"/>
    </xf>
    <xf numFmtId="14" fontId="31" fillId="11" borderId="10" xfId="0" applyNumberFormat="1" applyFont="1" applyFill="1" applyBorder="1" applyAlignment="1" applyProtection="1">
      <alignment horizontal="center"/>
    </xf>
    <xf numFmtId="14" fontId="24" fillId="3" borderId="16" xfId="0" applyNumberFormat="1" applyFont="1" applyFill="1" applyBorder="1" applyAlignment="1" applyProtection="1">
      <alignment horizontal="center"/>
    </xf>
    <xf numFmtId="0" fontId="24" fillId="11" borderId="4" xfId="0" applyFont="1" applyFill="1" applyBorder="1" applyAlignment="1">
      <alignment horizontal="right"/>
    </xf>
    <xf numFmtId="3" fontId="31" fillId="3" borderId="16" xfId="0" applyNumberFormat="1" applyFont="1" applyFill="1" applyBorder="1" applyAlignment="1" applyProtection="1">
      <alignment horizontal="center"/>
    </xf>
    <xf numFmtId="39" fontId="31" fillId="8" borderId="5" xfId="0" applyNumberFormat="1" applyFont="1" applyFill="1" applyBorder="1" applyAlignment="1" applyProtection="1">
      <alignment horizontal="center"/>
    </xf>
    <xf numFmtId="39" fontId="31" fillId="8" borderId="4" xfId="0" applyNumberFormat="1" applyFont="1" applyFill="1" applyBorder="1" applyAlignment="1" applyProtection="1">
      <alignment horizontal="right"/>
    </xf>
    <xf numFmtId="0" fontId="31" fillId="8" borderId="3" xfId="0" applyFont="1" applyFill="1" applyBorder="1" applyAlignment="1">
      <alignment horizontal="center"/>
    </xf>
    <xf numFmtId="0" fontId="31" fillId="8" borderId="4" xfId="0" applyFont="1" applyFill="1" applyBorder="1" applyAlignment="1">
      <alignment horizontal="center"/>
    </xf>
    <xf numFmtId="0" fontId="31" fillId="8" borderId="4" xfId="0" applyFont="1" applyFill="1" applyBorder="1"/>
    <xf numFmtId="0" fontId="31" fillId="8" borderId="3" xfId="0" applyFont="1" applyFill="1" applyBorder="1" applyAlignment="1" applyProtection="1">
      <alignment horizontal="center"/>
    </xf>
    <xf numFmtId="0" fontId="31" fillId="8" borderId="4" xfId="0" applyFont="1" applyFill="1" applyBorder="1" applyAlignment="1" applyProtection="1">
      <alignment horizontal="center"/>
    </xf>
    <xf numFmtId="0" fontId="31" fillId="8" borderId="13" xfId="0" applyFont="1" applyFill="1" applyBorder="1"/>
    <xf numFmtId="0" fontId="31" fillId="3" borderId="11" xfId="0" applyFont="1" applyFill="1" applyBorder="1" applyAlignment="1" applyProtection="1"/>
    <xf numFmtId="0" fontId="24" fillId="3" borderId="0" xfId="0" applyFont="1" applyFill="1" applyBorder="1" applyAlignment="1">
      <alignment horizontal="center"/>
    </xf>
    <xf numFmtId="14" fontId="31" fillId="3" borderId="11" xfId="0" applyNumberFormat="1" applyFont="1" applyFill="1" applyBorder="1" applyAlignment="1" applyProtection="1">
      <alignment horizontal="center"/>
    </xf>
    <xf numFmtId="3" fontId="31" fillId="3" borderId="0" xfId="0" applyNumberFormat="1" applyFont="1" applyFill="1" applyBorder="1" applyAlignment="1" applyProtection="1">
      <alignment horizontal="center"/>
    </xf>
    <xf numFmtId="39" fontId="31" fillId="3" borderId="11" xfId="0" applyNumberFormat="1" applyFont="1" applyFill="1" applyBorder="1" applyProtection="1"/>
    <xf numFmtId="39" fontId="31" fillId="3" borderId="0" xfId="0" applyNumberFormat="1" applyFont="1" applyFill="1" applyBorder="1" applyProtection="1"/>
    <xf numFmtId="0" fontId="24" fillId="3" borderId="0" xfId="0" applyFont="1" applyFill="1" applyBorder="1"/>
    <xf numFmtId="39" fontId="24" fillId="3" borderId="11" xfId="0" applyNumberFormat="1" applyFont="1" applyFill="1" applyBorder="1" applyAlignment="1">
      <alignment horizontal="right"/>
    </xf>
    <xf numFmtId="0" fontId="24" fillId="3" borderId="0" xfId="0" applyFont="1" applyFill="1" applyBorder="1" applyAlignment="1">
      <alignment horizontal="left"/>
    </xf>
    <xf numFmtId="0" fontId="24" fillId="3" borderId="11" xfId="0" applyFont="1" applyFill="1" applyBorder="1"/>
    <xf numFmtId="10" fontId="31" fillId="3" borderId="11" xfId="2" applyNumberFormat="1" applyFont="1" applyFill="1" applyBorder="1" applyAlignment="1" applyProtection="1">
      <alignment horizontal="center"/>
    </xf>
    <xf numFmtId="0" fontId="31" fillId="0" borderId="10" xfId="0" applyFont="1" applyFill="1" applyBorder="1" applyAlignment="1" applyProtection="1">
      <alignment horizontal="left"/>
    </xf>
    <xf numFmtId="0" fontId="31" fillId="0" borderId="0" xfId="0" applyFont="1" applyFill="1" applyBorder="1" applyAlignment="1">
      <alignment horizontal="center"/>
    </xf>
    <xf numFmtId="39" fontId="31" fillId="0" borderId="5" xfId="0" applyNumberFormat="1" applyFont="1" applyFill="1" applyBorder="1" applyAlignment="1" applyProtection="1">
      <alignment horizontal="right"/>
    </xf>
    <xf numFmtId="0" fontId="31" fillId="0" borderId="15" xfId="0" applyFont="1" applyFill="1" applyBorder="1" applyAlignment="1">
      <alignment horizontal="right"/>
    </xf>
    <xf numFmtId="0" fontId="31" fillId="0" borderId="7" xfId="0" applyFont="1" applyFill="1" applyBorder="1" applyAlignment="1">
      <alignment horizontal="right"/>
    </xf>
    <xf numFmtId="0" fontId="31" fillId="0" borderId="5" xfId="0" applyFont="1" applyFill="1" applyBorder="1" applyAlignment="1">
      <alignment horizontal="right"/>
    </xf>
    <xf numFmtId="0" fontId="31" fillId="0" borderId="15" xfId="0" applyFont="1" applyFill="1" applyBorder="1" applyAlignment="1">
      <alignment horizontal="center"/>
    </xf>
    <xf numFmtId="0" fontId="31" fillId="0" borderId="5" xfId="0" applyFont="1" applyFill="1" applyBorder="1" applyAlignment="1">
      <alignment horizontal="center"/>
    </xf>
    <xf numFmtId="39" fontId="31" fillId="0" borderId="5" xfId="0" applyNumberFormat="1" applyFont="1" applyFill="1" applyBorder="1" applyProtection="1"/>
    <xf numFmtId="0" fontId="31" fillId="8" borderId="5" xfId="0" applyFont="1" applyFill="1" applyBorder="1"/>
    <xf numFmtId="0" fontId="31" fillId="0" borderId="7" xfId="0" applyFont="1" applyFill="1" applyBorder="1" applyAlignment="1" applyProtection="1">
      <alignment horizontal="left"/>
    </xf>
    <xf numFmtId="39" fontId="31" fillId="0" borderId="15" xfId="0" applyNumberFormat="1" applyFont="1" applyFill="1" applyBorder="1" applyAlignment="1" applyProtection="1">
      <alignment horizontal="right"/>
    </xf>
    <xf numFmtId="39" fontId="31" fillId="0" borderId="15" xfId="0" applyNumberFormat="1" applyFont="1" applyFill="1" applyBorder="1" applyProtection="1"/>
    <xf numFmtId="4" fontId="31" fillId="0" borderId="15" xfId="0" applyNumberFormat="1" applyFont="1" applyFill="1" applyBorder="1" applyProtection="1"/>
    <xf numFmtId="39" fontId="31" fillId="0" borderId="9" xfId="0" applyNumberFormat="1" applyFont="1" applyFill="1" applyBorder="1" applyProtection="1"/>
    <xf numFmtId="39" fontId="4" fillId="3" borderId="2" xfId="0" applyNumberFormat="1" applyFont="1" applyFill="1" applyBorder="1" applyProtection="1"/>
    <xf numFmtId="39" fontId="4" fillId="3" borderId="2" xfId="0" applyNumberFormat="1" applyFont="1" applyFill="1" applyBorder="1" applyAlignment="1" applyProtection="1">
      <alignment horizontal="right"/>
    </xf>
    <xf numFmtId="10" fontId="4" fillId="3" borderId="2" xfId="2" applyNumberFormat="1" applyFont="1" applyFill="1" applyBorder="1" applyAlignment="1" applyProtection="1">
      <alignment horizontal="center"/>
    </xf>
    <xf numFmtId="10" fontId="4" fillId="3" borderId="2" xfId="0" applyNumberFormat="1" applyFont="1" applyFill="1" applyBorder="1" applyAlignment="1" applyProtection="1">
      <alignment horizontal="center"/>
    </xf>
    <xf numFmtId="39" fontId="30" fillId="11" borderId="11" xfId="0" applyNumberFormat="1" applyFont="1" applyFill="1" applyBorder="1" applyProtection="1"/>
    <xf numFmtId="39" fontId="30" fillId="11" borderId="11" xfId="0" applyNumberFormat="1" applyFont="1" applyFill="1" applyBorder="1" applyAlignment="1" applyProtection="1">
      <alignment horizontal="right"/>
    </xf>
    <xf numFmtId="10" fontId="30" fillId="11" borderId="11" xfId="2" applyNumberFormat="1" applyFont="1" applyFill="1" applyBorder="1" applyAlignment="1" applyProtection="1">
      <alignment horizontal="center"/>
    </xf>
    <xf numFmtId="10" fontId="30" fillId="11" borderId="11" xfId="0" applyNumberFormat="1" applyFont="1" applyFill="1" applyBorder="1" applyAlignment="1" applyProtection="1">
      <alignment horizontal="center"/>
    </xf>
    <xf numFmtId="39" fontId="30" fillId="11" borderId="11" xfId="0" applyNumberFormat="1" applyFont="1" applyFill="1" applyBorder="1" applyAlignment="1" applyProtection="1">
      <alignment horizontal="center"/>
    </xf>
    <xf numFmtId="39" fontId="30" fillId="11" borderId="0" xfId="0" applyNumberFormat="1" applyFont="1" applyFill="1" applyBorder="1" applyAlignment="1">
      <alignment horizontal="right"/>
    </xf>
    <xf numFmtId="39" fontId="30" fillId="11" borderId="0" xfId="0" applyNumberFormat="1" applyFont="1" applyFill="1" applyBorder="1" applyProtection="1"/>
    <xf numFmtId="39" fontId="30" fillId="11" borderId="0" xfId="0" applyNumberFormat="1" applyFont="1" applyFill="1" applyBorder="1" applyAlignment="1" applyProtection="1">
      <alignment horizontal="right"/>
    </xf>
    <xf numFmtId="10" fontId="30" fillId="11" borderId="0" xfId="0" applyNumberFormat="1" applyFont="1" applyFill="1" applyBorder="1" applyAlignment="1" applyProtection="1">
      <alignment horizontal="center"/>
    </xf>
    <xf numFmtId="39" fontId="30" fillId="11" borderId="11" xfId="0" applyNumberFormat="1" applyFont="1" applyFill="1" applyBorder="1" applyAlignment="1">
      <alignment horizontal="right"/>
    </xf>
    <xf numFmtId="39" fontId="30" fillId="11" borderId="4" xfId="0" applyNumberFormat="1" applyFont="1" applyFill="1" applyBorder="1" applyProtection="1"/>
    <xf numFmtId="39" fontId="30" fillId="11" borderId="4" xfId="0" applyNumberFormat="1" applyFont="1" applyFill="1" applyBorder="1" applyAlignment="1">
      <alignment horizontal="right"/>
    </xf>
    <xf numFmtId="39" fontId="30" fillId="11" borderId="4" xfId="0" applyNumberFormat="1" applyFont="1" applyFill="1" applyBorder="1" applyAlignment="1" applyProtection="1">
      <alignment horizontal="right"/>
    </xf>
    <xf numFmtId="10" fontId="30" fillId="11" borderId="4" xfId="0" applyNumberFormat="1" applyFont="1" applyFill="1" applyBorder="1" applyAlignment="1" applyProtection="1">
      <alignment horizontal="center"/>
    </xf>
    <xf numFmtId="0" fontId="38" fillId="0" borderId="0" xfId="0" applyFont="1" applyAlignment="1">
      <alignment vertical="center" wrapText="1"/>
    </xf>
    <xf numFmtId="39" fontId="4" fillId="11" borderId="11" xfId="0" applyNumberFormat="1" applyFont="1" applyFill="1" applyBorder="1"/>
    <xf numFmtId="10" fontId="4" fillId="11" borderId="11" xfId="0" applyNumberFormat="1" applyFont="1" applyFill="1" applyBorder="1" applyAlignment="1">
      <alignment horizontal="center"/>
    </xf>
    <xf numFmtId="39" fontId="30" fillId="11" borderId="12" xfId="0" applyNumberFormat="1" applyFont="1" applyFill="1" applyBorder="1" applyProtection="1"/>
    <xf numFmtId="39" fontId="30" fillId="11" borderId="11" xfId="0" applyNumberFormat="1" applyFont="1" applyFill="1" applyBorder="1" applyAlignment="1" applyProtection="1"/>
    <xf numFmtId="14" fontId="26" fillId="7" borderId="16" xfId="0" applyNumberFormat="1" applyFont="1" applyFill="1" applyBorder="1" applyAlignment="1">
      <alignment horizontal="center" vertical="center" wrapText="1"/>
    </xf>
    <xf numFmtId="10" fontId="26" fillId="7" borderId="0" xfId="0" applyNumberFormat="1" applyFont="1" applyFill="1" applyBorder="1" applyAlignment="1">
      <alignment horizontal="center" vertical="center" wrapText="1"/>
    </xf>
    <xf numFmtId="14" fontId="26" fillId="7" borderId="0" xfId="0" applyNumberFormat="1" applyFont="1" applyFill="1" applyBorder="1" applyAlignment="1">
      <alignment horizontal="center" vertical="center" wrapText="1"/>
    </xf>
    <xf numFmtId="14" fontId="26" fillId="7" borderId="12" xfId="0" applyNumberFormat="1" applyFont="1" applyFill="1" applyBorder="1" applyAlignment="1">
      <alignment horizontal="center" vertical="center" wrapText="1"/>
    </xf>
    <xf numFmtId="14" fontId="26" fillId="7" borderId="8" xfId="0" applyNumberFormat="1" applyFont="1" applyFill="1" applyBorder="1" applyAlignment="1">
      <alignment horizontal="center" vertical="center" wrapText="1"/>
    </xf>
    <xf numFmtId="10" fontId="26" fillId="7" borderId="8" xfId="0" applyNumberFormat="1" applyFont="1" applyFill="1" applyBorder="1" applyAlignment="1">
      <alignment horizontal="center" vertical="center" wrapText="1"/>
    </xf>
    <xf numFmtId="0" fontId="17" fillId="0" borderId="0" xfId="0" applyFont="1" applyAlignment="1"/>
    <xf numFmtId="0" fontId="24" fillId="8" borderId="15" xfId="0" applyFont="1" applyFill="1" applyBorder="1" applyAlignment="1">
      <alignment horizontal="center"/>
    </xf>
    <xf numFmtId="0" fontId="24" fillId="8" borderId="9" xfId="0" applyFont="1" applyFill="1" applyBorder="1" applyAlignment="1">
      <alignment horizontal="center"/>
    </xf>
    <xf numFmtId="17" fontId="58" fillId="0" borderId="0" xfId="0" applyNumberFormat="1" applyFont="1" applyFill="1" applyAlignment="1">
      <alignment wrapText="1"/>
    </xf>
    <xf numFmtId="0" fontId="58" fillId="0" borderId="0" xfId="0" applyFont="1"/>
    <xf numFmtId="0" fontId="18" fillId="0" borderId="0" xfId="0" applyFont="1" applyAlignment="1">
      <alignment wrapText="1"/>
    </xf>
    <xf numFmtId="165" fontId="18" fillId="0" borderId="0" xfId="0" applyNumberFormat="1" applyFont="1" applyFill="1"/>
    <xf numFmtId="166" fontId="18" fillId="0" borderId="0" xfId="2" applyNumberFormat="1" applyFont="1" applyFill="1"/>
    <xf numFmtId="165" fontId="58" fillId="0" borderId="0" xfId="0" applyNumberFormat="1" applyFont="1"/>
    <xf numFmtId="0" fontId="7" fillId="0" borderId="0" xfId="0" applyFont="1" applyAlignment="1">
      <alignment horizontal="left" vertical="top" wrapText="1"/>
    </xf>
    <xf numFmtId="0" fontId="6" fillId="0" borderId="0" xfId="0" applyFont="1" applyAlignment="1">
      <alignment vertical="top" wrapText="1"/>
    </xf>
    <xf numFmtId="0" fontId="37" fillId="0" borderId="0" xfId="0" applyFont="1" applyAlignment="1">
      <alignment horizontal="left" vertical="top" wrapText="1"/>
    </xf>
    <xf numFmtId="0" fontId="60" fillId="0" borderId="0" xfId="0" applyFont="1"/>
    <xf numFmtId="0" fontId="61" fillId="2" borderId="0" xfId="0" applyFont="1" applyFill="1" applyAlignment="1" applyProtection="1">
      <alignment horizontal="left"/>
    </xf>
    <xf numFmtId="0" fontId="24" fillId="2" borderId="0" xfId="0" applyFont="1" applyFill="1" applyAlignment="1">
      <alignment horizontal="center"/>
    </xf>
    <xf numFmtId="0" fontId="31" fillId="2" borderId="0" xfId="0" applyFont="1" applyFill="1" applyAlignment="1">
      <alignment horizontal="center"/>
    </xf>
    <xf numFmtId="39" fontId="24" fillId="2" borderId="0" xfId="0" applyNumberFormat="1" applyFont="1" applyFill="1" applyAlignment="1">
      <alignment horizontal="right"/>
    </xf>
    <xf numFmtId="39" fontId="24" fillId="2" borderId="0" xfId="0" applyNumberFormat="1" applyFont="1" applyFill="1"/>
    <xf numFmtId="39" fontId="31" fillId="2" borderId="0" xfId="0" applyNumberFormat="1" applyFont="1" applyFill="1" applyProtection="1"/>
    <xf numFmtId="4" fontId="31" fillId="2" borderId="0" xfId="0" applyNumberFormat="1" applyFont="1" applyFill="1" applyBorder="1" applyProtection="1"/>
    <xf numFmtId="0" fontId="24" fillId="2" borderId="0" xfId="0" applyFont="1" applyFill="1"/>
    <xf numFmtId="0" fontId="31" fillId="2" borderId="0" xfId="0" applyFont="1" applyFill="1" applyAlignment="1">
      <alignment horizontal="right"/>
    </xf>
    <xf numFmtId="0" fontId="31" fillId="8" borderId="7" xfId="0" applyFont="1" applyFill="1" applyBorder="1" applyAlignment="1">
      <alignment horizontal="center" vertical="center" wrapText="1"/>
    </xf>
    <xf numFmtId="0" fontId="31" fillId="8" borderId="5" xfId="0" applyFont="1" applyFill="1" applyBorder="1" applyAlignment="1" applyProtection="1">
      <alignment horizontal="center" vertical="center" wrapText="1"/>
    </xf>
    <xf numFmtId="0" fontId="31" fillId="8" borderId="9" xfId="0" applyFont="1" applyFill="1" applyBorder="1" applyAlignment="1" applyProtection="1">
      <alignment horizontal="center" vertical="center" wrapText="1"/>
    </xf>
    <xf numFmtId="39" fontId="31" fillId="46" borderId="5" xfId="0" applyNumberFormat="1" applyFont="1" applyFill="1" applyBorder="1" applyAlignment="1" applyProtection="1">
      <alignment horizontal="right"/>
    </xf>
    <xf numFmtId="0" fontId="31" fillId="46" borderId="5" xfId="0" applyFont="1" applyFill="1" applyBorder="1" applyAlignment="1">
      <alignment horizontal="right"/>
    </xf>
    <xf numFmtId="0" fontId="31" fillId="46" borderId="5" xfId="0" applyFont="1" applyFill="1" applyBorder="1" applyAlignment="1">
      <alignment horizontal="center"/>
    </xf>
    <xf numFmtId="39" fontId="31" fillId="46" borderId="5" xfId="0" applyNumberFormat="1" applyFont="1" applyFill="1" applyBorder="1" applyProtection="1"/>
    <xf numFmtId="0" fontId="24" fillId="46" borderId="7" xfId="0" applyFont="1" applyFill="1" applyBorder="1" applyAlignment="1" applyProtection="1">
      <alignment horizontal="left"/>
    </xf>
    <xf numFmtId="0" fontId="31" fillId="46" borderId="15" xfId="0" applyFont="1" applyFill="1" applyBorder="1" applyAlignment="1">
      <alignment horizontal="center"/>
    </xf>
    <xf numFmtId="0" fontId="31" fillId="46" borderId="9" xfId="0" applyFont="1" applyFill="1" applyBorder="1" applyAlignment="1">
      <alignment horizontal="center"/>
    </xf>
    <xf numFmtId="0" fontId="24" fillId="3" borderId="2" xfId="0" applyFont="1" applyFill="1" applyBorder="1" applyAlignment="1">
      <alignment horizontal="right"/>
    </xf>
    <xf numFmtId="4" fontId="31" fillId="2" borderId="13" xfId="0" applyNumberFormat="1" applyFont="1" applyFill="1" applyBorder="1" applyProtection="1"/>
    <xf numFmtId="0" fontId="24" fillId="3" borderId="1" xfId="0" applyFont="1" applyFill="1" applyBorder="1" applyAlignment="1" applyProtection="1">
      <alignment horizontal="right"/>
    </xf>
    <xf numFmtId="0" fontId="31" fillId="3" borderId="1" xfId="0" applyFont="1" applyFill="1" applyBorder="1" applyAlignment="1" applyProtection="1">
      <alignment horizontal="right"/>
    </xf>
    <xf numFmtId="0" fontId="24" fillId="2" borderId="0" xfId="0" applyFont="1" applyFill="1" applyAlignment="1" applyProtection="1">
      <alignment horizontal="center"/>
    </xf>
    <xf numFmtId="14" fontId="31" fillId="2" borderId="0" xfId="0" applyNumberFormat="1" applyFont="1" applyFill="1" applyBorder="1" applyAlignment="1" applyProtection="1">
      <alignment horizontal="center"/>
    </xf>
    <xf numFmtId="3" fontId="31" fillId="2" borderId="0" xfId="0" applyNumberFormat="1" applyFont="1" applyFill="1" applyBorder="1" applyAlignment="1" applyProtection="1">
      <alignment horizontal="center"/>
    </xf>
    <xf numFmtId="39" fontId="31" fillId="2" borderId="0" xfId="0" applyNumberFormat="1" applyFont="1" applyFill="1" applyBorder="1" applyProtection="1"/>
    <xf numFmtId="39" fontId="31" fillId="2" borderId="0" xfId="0" applyNumberFormat="1" applyFont="1" applyFill="1" applyBorder="1" applyAlignment="1" applyProtection="1">
      <alignment horizontal="right"/>
    </xf>
    <xf numFmtId="0" fontId="24" fillId="2" borderId="0" xfId="0" applyFont="1" applyFill="1" applyAlignment="1" applyProtection="1">
      <alignment horizontal="centerContinuous"/>
    </xf>
    <xf numFmtId="0" fontId="31" fillId="2" borderId="0" xfId="0" applyFont="1" applyFill="1" applyBorder="1" applyAlignment="1" applyProtection="1">
      <alignment horizontal="right"/>
    </xf>
    <xf numFmtId="4" fontId="31" fillId="2" borderId="0" xfId="0" applyNumberFormat="1" applyFont="1" applyFill="1" applyProtection="1"/>
    <xf numFmtId="0" fontId="24" fillId="0" borderId="0" xfId="0" applyFont="1" applyFill="1" applyBorder="1" applyAlignment="1" applyProtection="1">
      <alignment horizontal="left"/>
    </xf>
    <xf numFmtId="0" fontId="24" fillId="0" borderId="0" xfId="0" applyFont="1" applyFill="1" applyBorder="1" applyAlignment="1">
      <alignment horizontal="center"/>
    </xf>
    <xf numFmtId="39" fontId="24" fillId="0" borderId="0" xfId="0" applyNumberFormat="1" applyFont="1" applyFill="1" applyBorder="1" applyAlignment="1" applyProtection="1">
      <alignment horizontal="right"/>
    </xf>
    <xf numFmtId="39" fontId="24" fillId="0" borderId="0" xfId="0" applyNumberFormat="1" applyFont="1" applyFill="1" applyBorder="1" applyAlignment="1" applyProtection="1">
      <alignment horizontal="center"/>
    </xf>
    <xf numFmtId="0" fontId="24" fillId="0" borderId="0" xfId="0" applyFont="1" applyFill="1" applyBorder="1" applyAlignment="1">
      <alignment horizontal="right"/>
    </xf>
    <xf numFmtId="39" fontId="24" fillId="0" borderId="0" xfId="0" applyNumberFormat="1" applyFont="1" applyFill="1" applyBorder="1" applyProtection="1"/>
    <xf numFmtId="0" fontId="4" fillId="0" borderId="0" xfId="0" applyFont="1" applyFill="1"/>
    <xf numFmtId="0" fontId="31" fillId="0" borderId="0" xfId="0" applyFont="1" applyFill="1" applyBorder="1" applyAlignment="1" applyProtection="1">
      <alignment horizontal="left"/>
    </xf>
    <xf numFmtId="39" fontId="31" fillId="0" borderId="0" xfId="0" applyNumberFormat="1" applyFont="1" applyFill="1" applyBorder="1" applyAlignment="1" applyProtection="1">
      <alignment horizontal="right"/>
    </xf>
    <xf numFmtId="0" fontId="31" fillId="0" borderId="0" xfId="0" applyFont="1" applyFill="1" applyBorder="1" applyAlignment="1" applyProtection="1">
      <alignment horizontal="center"/>
    </xf>
    <xf numFmtId="0" fontId="31" fillId="0" borderId="0" xfId="0" applyFont="1" applyFill="1" applyBorder="1"/>
    <xf numFmtId="0" fontId="60" fillId="0" borderId="0" xfId="0" applyFont="1" applyFill="1"/>
    <xf numFmtId="0" fontId="10" fillId="7" borderId="15" xfId="0" applyFont="1" applyFill="1" applyBorder="1" applyAlignment="1">
      <alignment horizontal="right" vertical="center"/>
    </xf>
    <xf numFmtId="0" fontId="10" fillId="7" borderId="15" xfId="0" applyFont="1" applyFill="1" applyBorder="1" applyAlignment="1">
      <alignment horizontal="center" vertical="center"/>
    </xf>
    <xf numFmtId="0" fontId="10" fillId="7" borderId="9" xfId="0" applyFont="1" applyFill="1" applyBorder="1" applyAlignment="1">
      <alignment horizontal="center" vertical="center"/>
    </xf>
    <xf numFmtId="0" fontId="8" fillId="11" borderId="1" xfId="0" applyFont="1" applyFill="1" applyBorder="1" applyAlignment="1">
      <alignment horizontal="left" wrapText="1"/>
    </xf>
    <xf numFmtId="0" fontId="8" fillId="11" borderId="2" xfId="0" applyFont="1" applyFill="1" applyBorder="1" applyAlignment="1">
      <alignment horizontal="center"/>
    </xf>
    <xf numFmtId="14" fontId="8" fillId="11" borderId="2" xfId="0" applyNumberFormat="1" applyFont="1" applyFill="1" applyBorder="1" applyAlignment="1">
      <alignment horizontal="center"/>
    </xf>
    <xf numFmtId="168" fontId="8" fillId="11" borderId="2" xfId="1" applyNumberFormat="1" applyFont="1" applyFill="1" applyBorder="1" applyAlignment="1">
      <alignment horizontal="center"/>
    </xf>
    <xf numFmtId="167" fontId="8" fillId="11" borderId="2" xfId="1" applyNumberFormat="1" applyFont="1" applyFill="1" applyBorder="1" applyAlignment="1">
      <alignment horizontal="center"/>
    </xf>
    <xf numFmtId="0" fontId="8" fillId="11" borderId="4" xfId="0" applyFont="1" applyFill="1" applyBorder="1"/>
    <xf numFmtId="14" fontId="8" fillId="11" borderId="4" xfId="0" applyNumberFormat="1" applyFont="1" applyFill="1" applyBorder="1" applyAlignment="1">
      <alignment horizontal="center" vertical="center"/>
    </xf>
    <xf numFmtId="168" fontId="8" fillId="11" borderId="4" xfId="1" applyNumberFormat="1" applyFont="1" applyFill="1" applyBorder="1" applyAlignment="1">
      <alignment horizontal="center" vertical="center"/>
    </xf>
    <xf numFmtId="2" fontId="8" fillId="11" borderId="4" xfId="1" applyNumberFormat="1" applyFont="1" applyFill="1" applyBorder="1" applyAlignment="1">
      <alignment horizontal="center" vertical="center"/>
    </xf>
    <xf numFmtId="0" fontId="38" fillId="0" borderId="0" xfId="0" applyFont="1" applyAlignment="1">
      <alignment horizontal="left" vertical="top" wrapText="1"/>
    </xf>
    <xf numFmtId="0" fontId="59" fillId="2" borderId="0" xfId="0" applyFont="1" applyFill="1" applyAlignment="1" applyProtection="1">
      <alignment horizontal="center" wrapText="1"/>
    </xf>
    <xf numFmtId="0" fontId="59" fillId="2" borderId="0" xfId="0" applyFont="1" applyFill="1" applyAlignment="1" applyProtection="1">
      <alignment horizontal="center"/>
    </xf>
    <xf numFmtId="0" fontId="31" fillId="8" borderId="7" xfId="0" applyFont="1" applyFill="1" applyBorder="1" applyAlignment="1" applyProtection="1">
      <alignment horizontal="left"/>
    </xf>
    <xf numFmtId="0" fontId="59" fillId="2" borderId="0" xfId="0" applyFont="1" applyFill="1" applyBorder="1" applyAlignment="1" applyProtection="1">
      <alignment horizontal="center" wrapText="1"/>
    </xf>
    <xf numFmtId="0" fontId="31" fillId="46" borderId="13" xfId="0" applyFont="1" applyFill="1" applyBorder="1" applyAlignment="1">
      <alignment horizontal="center"/>
    </xf>
    <xf numFmtId="0" fontId="26" fillId="7" borderId="0" xfId="0" applyFont="1" applyFill="1" applyBorder="1" applyAlignment="1">
      <alignment horizontal="right" vertical="center"/>
    </xf>
    <xf numFmtId="0" fontId="65" fillId="47" borderId="5" xfId="0" applyFont="1" applyFill="1" applyBorder="1"/>
    <xf numFmtId="0" fontId="8" fillId="48" borderId="5" xfId="0" applyFont="1" applyFill="1" applyBorder="1"/>
    <xf numFmtId="0" fontId="65" fillId="47" borderId="7" xfId="0" applyFont="1" applyFill="1" applyBorder="1"/>
    <xf numFmtId="0" fontId="8" fillId="48" borderId="1" xfId="0" applyFont="1" applyFill="1" applyBorder="1"/>
    <xf numFmtId="0" fontId="8" fillId="48" borderId="2" xfId="0" applyFont="1" applyFill="1" applyBorder="1"/>
    <xf numFmtId="0" fontId="8" fillId="48" borderId="11" xfId="0" applyFont="1" applyFill="1" applyBorder="1" applyAlignment="1">
      <alignment wrapText="1"/>
    </xf>
    <xf numFmtId="0" fontId="8" fillId="48" borderId="1" xfId="0" applyFont="1" applyFill="1" applyBorder="1" applyAlignment="1" applyProtection="1">
      <alignment horizontal="left"/>
    </xf>
    <xf numFmtId="0" fontId="8" fillId="48" borderId="10" xfId="0" applyFont="1" applyFill="1" applyBorder="1" applyAlignment="1" applyProtection="1">
      <alignment horizontal="left" wrapText="1"/>
    </xf>
    <xf numFmtId="0" fontId="8" fillId="48" borderId="10" xfId="0" applyFont="1" applyFill="1" applyBorder="1" applyAlignment="1" applyProtection="1">
      <alignment horizontal="left"/>
    </xf>
    <xf numFmtId="0" fontId="8" fillId="48" borderId="2" xfId="0" applyFont="1" applyFill="1" applyBorder="1" applyAlignment="1" applyProtection="1">
      <alignment horizontal="left" wrapText="1"/>
    </xf>
    <xf numFmtId="3" fontId="8" fillId="48" borderId="10" xfId="0" applyNumberFormat="1" applyFont="1" applyFill="1" applyBorder="1" applyAlignment="1" applyProtection="1">
      <alignment horizontal="center"/>
    </xf>
    <xf numFmtId="3" fontId="8" fillId="48" borderId="0" xfId="0" applyNumberFormat="1" applyFont="1" applyFill="1" applyBorder="1" applyAlignment="1">
      <alignment horizontal="center"/>
    </xf>
    <xf numFmtId="3" fontId="8" fillId="48" borderId="12" xfId="0" applyNumberFormat="1" applyFont="1" applyFill="1" applyBorder="1" applyAlignment="1">
      <alignment horizontal="center"/>
    </xf>
    <xf numFmtId="0" fontId="8" fillId="48" borderId="11" xfId="0" applyFont="1" applyFill="1" applyBorder="1" applyAlignment="1" applyProtection="1">
      <alignment horizontal="left"/>
    </xf>
    <xf numFmtId="0" fontId="8" fillId="48" borderId="4" xfId="0" applyFont="1" applyFill="1" applyBorder="1" applyAlignment="1" applyProtection="1">
      <alignment horizontal="left"/>
    </xf>
    <xf numFmtId="0" fontId="65" fillId="47" borderId="10" xfId="0" applyFont="1" applyFill="1" applyBorder="1" applyAlignment="1" applyProtection="1">
      <alignment horizontal="left"/>
    </xf>
    <xf numFmtId="0" fontId="65" fillId="47" borderId="1" xfId="0" applyFont="1" applyFill="1" applyBorder="1" applyAlignment="1" applyProtection="1">
      <alignment horizontal="left"/>
    </xf>
    <xf numFmtId="0" fontId="8" fillId="47" borderId="8" xfId="0" applyFont="1" applyFill="1" applyBorder="1"/>
    <xf numFmtId="0" fontId="8" fillId="47" borderId="16" xfId="0" applyFont="1" applyFill="1" applyBorder="1"/>
    <xf numFmtId="0" fontId="8" fillId="47" borderId="10" xfId="0" applyFont="1" applyFill="1" applyBorder="1" applyAlignment="1">
      <alignment horizontal="center"/>
    </xf>
    <xf numFmtId="0" fontId="8" fillId="47" borderId="0" xfId="0" applyFont="1" applyFill="1" applyBorder="1"/>
    <xf numFmtId="0" fontId="8" fillId="47" borderId="12" xfId="0" applyFont="1" applyFill="1" applyBorder="1" applyAlignment="1">
      <alignment horizontal="center" wrapText="1"/>
    </xf>
    <xf numFmtId="0" fontId="65" fillId="47" borderId="3" xfId="0" applyFont="1" applyFill="1" applyBorder="1" applyAlignment="1">
      <alignment horizontal="center"/>
    </xf>
    <xf numFmtId="0" fontId="65" fillId="47" borderId="13" xfId="0" applyFont="1" applyFill="1" applyBorder="1" applyAlignment="1">
      <alignment horizontal="center"/>
    </xf>
    <xf numFmtId="0" fontId="65" fillId="47" borderId="14" xfId="0" applyFont="1" applyFill="1" applyBorder="1" applyAlignment="1">
      <alignment horizontal="center"/>
    </xf>
    <xf numFmtId="0" fontId="8" fillId="48" borderId="2" xfId="0" applyFont="1" applyFill="1" applyBorder="1" applyAlignment="1" applyProtection="1">
      <alignment horizontal="left"/>
    </xf>
    <xf numFmtId="2" fontId="8" fillId="48" borderId="10" xfId="0" applyNumberFormat="1" applyFont="1" applyFill="1" applyBorder="1" applyAlignment="1" applyProtection="1">
      <alignment horizontal="center"/>
    </xf>
    <xf numFmtId="2" fontId="8" fillId="48" borderId="0" xfId="0" applyNumberFormat="1" applyFont="1" applyFill="1" applyBorder="1" applyAlignment="1">
      <alignment horizontal="center"/>
    </xf>
    <xf numFmtId="2" fontId="8" fillId="48" borderId="12" xfId="0" applyNumberFormat="1" applyFont="1" applyFill="1" applyBorder="1" applyAlignment="1">
      <alignment horizontal="center"/>
    </xf>
    <xf numFmtId="0" fontId="8" fillId="48" borderId="11" xfId="0" applyFont="1" applyFill="1" applyBorder="1"/>
    <xf numFmtId="2" fontId="8" fillId="48" borderId="3" xfId="0" applyNumberFormat="1" applyFont="1" applyFill="1" applyBorder="1" applyAlignment="1" applyProtection="1">
      <alignment horizontal="center"/>
    </xf>
    <xf numFmtId="2" fontId="8" fillId="48" borderId="13" xfId="0" applyNumberFormat="1" applyFont="1" applyFill="1" applyBorder="1" applyAlignment="1">
      <alignment horizontal="center"/>
    </xf>
    <xf numFmtId="2" fontId="8" fillId="48" borderId="14" xfId="0" applyNumberFormat="1" applyFont="1" applyFill="1" applyBorder="1" applyAlignment="1">
      <alignment horizontal="center"/>
    </xf>
    <xf numFmtId="0" fontId="32" fillId="2" borderId="0" xfId="0" applyFont="1" applyFill="1" applyBorder="1"/>
    <xf numFmtId="0" fontId="28" fillId="2" borderId="0" xfId="0" applyFont="1" applyFill="1"/>
    <xf numFmtId="0" fontId="65" fillId="46" borderId="2" xfId="0" applyFont="1" applyFill="1" applyBorder="1"/>
    <xf numFmtId="0" fontId="65" fillId="46" borderId="11" xfId="0" applyFont="1" applyFill="1" applyBorder="1" applyAlignment="1">
      <alignment horizontal="center"/>
    </xf>
    <xf numFmtId="0" fontId="65" fillId="46" borderId="11" xfId="0" applyFont="1" applyFill="1" applyBorder="1" applyAlignment="1"/>
    <xf numFmtId="0" fontId="65" fillId="46" borderId="2" xfId="0" applyFont="1" applyFill="1" applyBorder="1" applyAlignment="1">
      <alignment horizontal="center" vertical="top"/>
    </xf>
    <xf numFmtId="0" fontId="8" fillId="46" borderId="4" xfId="0" applyFont="1" applyFill="1" applyBorder="1"/>
    <xf numFmtId="0" fontId="65" fillId="46" borderId="4" xfId="0" applyFont="1" applyFill="1" applyBorder="1" applyAlignment="1">
      <alignment horizontal="center" vertical="top"/>
    </xf>
    <xf numFmtId="0" fontId="8" fillId="11" borderId="10" xfId="0" applyNumberFormat="1" applyFont="1" applyFill="1" applyBorder="1" applyAlignment="1">
      <alignment horizontal="center"/>
    </xf>
    <xf numFmtId="3" fontId="8" fillId="11" borderId="0" xfId="1" applyNumberFormat="1" applyFont="1" applyFill="1" applyBorder="1" applyAlignment="1">
      <alignment horizontal="center"/>
    </xf>
    <xf numFmtId="3" fontId="8" fillId="11" borderId="12" xfId="1" applyNumberFormat="1" applyFont="1" applyFill="1" applyBorder="1" applyAlignment="1">
      <alignment horizontal="center"/>
    </xf>
    <xf numFmtId="3" fontId="21" fillId="11" borderId="0" xfId="1" applyNumberFormat="1" applyFont="1" applyFill="1" applyBorder="1" applyAlignment="1">
      <alignment horizontal="center"/>
    </xf>
    <xf numFmtId="49" fontId="65" fillId="11" borderId="3" xfId="0" applyNumberFormat="1" applyFont="1" applyFill="1" applyBorder="1" applyAlignment="1">
      <alignment horizontal="center"/>
    </xf>
    <xf numFmtId="3" fontId="69" fillId="11" borderId="13" xfId="1" applyNumberFormat="1" applyFont="1" applyFill="1" applyBorder="1" applyAlignment="1">
      <alignment horizontal="center"/>
    </xf>
    <xf numFmtId="3" fontId="65" fillId="11" borderId="13" xfId="1" applyNumberFormat="1" applyFont="1" applyFill="1" applyBorder="1" applyAlignment="1">
      <alignment horizontal="center"/>
    </xf>
    <xf numFmtId="3" fontId="69" fillId="11" borderId="14" xfId="1" applyNumberFormat="1" applyFont="1" applyFill="1" applyBorder="1" applyAlignment="1">
      <alignment horizontal="center"/>
    </xf>
    <xf numFmtId="3" fontId="8" fillId="48" borderId="10" xfId="1" applyNumberFormat="1" applyFont="1" applyFill="1" applyBorder="1" applyAlignment="1">
      <alignment horizontal="center"/>
    </xf>
    <xf numFmtId="3" fontId="8" fillId="48" borderId="0" xfId="1" applyNumberFormat="1" applyFont="1" applyFill="1" applyBorder="1" applyAlignment="1">
      <alignment horizontal="center"/>
    </xf>
    <xf numFmtId="3" fontId="8" fillId="48" borderId="12" xfId="1" applyNumberFormat="1" applyFont="1" applyFill="1" applyBorder="1" applyAlignment="1">
      <alignment horizontal="center"/>
    </xf>
    <xf numFmtId="3" fontId="8" fillId="48" borderId="3" xfId="1" applyNumberFormat="1" applyFont="1" applyFill="1" applyBorder="1" applyAlignment="1">
      <alignment horizontal="center"/>
    </xf>
    <xf numFmtId="3" fontId="8" fillId="48" borderId="13" xfId="1" applyNumberFormat="1" applyFont="1" applyFill="1" applyBorder="1" applyAlignment="1">
      <alignment horizontal="center"/>
    </xf>
    <xf numFmtId="3" fontId="8" fillId="48" borderId="14" xfId="1" applyNumberFormat="1" applyFont="1" applyFill="1" applyBorder="1" applyAlignment="1">
      <alignment horizontal="center"/>
    </xf>
    <xf numFmtId="3" fontId="8" fillId="48" borderId="3" xfId="0" applyNumberFormat="1" applyFont="1" applyFill="1" applyBorder="1" applyAlignment="1">
      <alignment horizontal="center"/>
    </xf>
    <xf numFmtId="3" fontId="8" fillId="48" borderId="13" xfId="0" applyNumberFormat="1" applyFont="1" applyFill="1" applyBorder="1" applyAlignment="1">
      <alignment horizontal="center"/>
    </xf>
    <xf numFmtId="3" fontId="8" fillId="48" borderId="14" xfId="0" applyNumberFormat="1" applyFont="1" applyFill="1" applyBorder="1" applyAlignment="1">
      <alignment horizontal="center"/>
    </xf>
    <xf numFmtId="3" fontId="8" fillId="48" borderId="1" xfId="0" applyNumberFormat="1" applyFont="1" applyFill="1" applyBorder="1" applyAlignment="1">
      <alignment horizontal="center"/>
    </xf>
    <xf numFmtId="3" fontId="8" fillId="48" borderId="8" xfId="0" applyNumberFormat="1" applyFont="1" applyFill="1" applyBorder="1" applyAlignment="1">
      <alignment horizontal="center"/>
    </xf>
    <xf numFmtId="3" fontId="8" fillId="48" borderId="16" xfId="0" applyNumberFormat="1" applyFont="1" applyFill="1" applyBorder="1" applyAlignment="1">
      <alignment horizontal="center"/>
    </xf>
    <xf numFmtId="14" fontId="8" fillId="48" borderId="7" xfId="0" applyNumberFormat="1" applyFont="1" applyFill="1" applyBorder="1" applyAlignment="1">
      <alignment horizontal="center"/>
    </xf>
    <xf numFmtId="14" fontId="8" fillId="48" borderId="15" xfId="0" applyNumberFormat="1" applyFont="1" applyFill="1" applyBorder="1" applyAlignment="1">
      <alignment horizontal="center"/>
    </xf>
    <xf numFmtId="14" fontId="8" fillId="48" borderId="9" xfId="0" applyNumberFormat="1" applyFont="1" applyFill="1" applyBorder="1" applyAlignment="1">
      <alignment horizontal="center"/>
    </xf>
    <xf numFmtId="0" fontId="8" fillId="48" borderId="1" xfId="0" applyFont="1" applyFill="1" applyBorder="1" applyAlignment="1">
      <alignment horizontal="center"/>
    </xf>
    <xf numFmtId="0" fontId="8" fillId="48" borderId="8" xfId="0" applyFont="1" applyFill="1" applyBorder="1" applyAlignment="1">
      <alignment horizontal="center"/>
    </xf>
    <xf numFmtId="0" fontId="8" fillId="48" borderId="16" xfId="0" applyFont="1" applyFill="1" applyBorder="1" applyAlignment="1">
      <alignment horizontal="center"/>
    </xf>
    <xf numFmtId="2" fontId="8" fillId="48" borderId="7" xfId="0" applyNumberFormat="1" applyFont="1" applyFill="1" applyBorder="1" applyAlignment="1">
      <alignment horizontal="center"/>
    </xf>
    <xf numFmtId="2" fontId="8" fillId="48" borderId="15" xfId="0" applyNumberFormat="1" applyFont="1" applyFill="1" applyBorder="1" applyAlignment="1">
      <alignment horizontal="center"/>
    </xf>
    <xf numFmtId="2" fontId="8" fillId="48" borderId="9" xfId="0" applyNumberFormat="1" applyFont="1" applyFill="1" applyBorder="1" applyAlignment="1">
      <alignment horizontal="center"/>
    </xf>
    <xf numFmtId="14" fontId="65" fillId="47" borderId="7" xfId="0" applyNumberFormat="1" applyFont="1" applyFill="1" applyBorder="1" applyAlignment="1">
      <alignment horizontal="center" wrapText="1"/>
    </xf>
    <xf numFmtId="14" fontId="65" fillId="47" borderId="15" xfId="0" applyNumberFormat="1" applyFont="1" applyFill="1" applyBorder="1" applyAlignment="1">
      <alignment horizontal="center"/>
    </xf>
    <xf numFmtId="14" fontId="65" fillId="47" borderId="9" xfId="0" applyNumberFormat="1" applyFont="1" applyFill="1" applyBorder="1" applyAlignment="1">
      <alignment horizontal="center"/>
    </xf>
    <xf numFmtId="0" fontId="8" fillId="48" borderId="7" xfId="0" applyFont="1" applyFill="1" applyBorder="1" applyAlignment="1">
      <alignment horizontal="center"/>
    </xf>
    <xf numFmtId="0" fontId="8" fillId="48" borderId="15" xfId="0" applyFont="1" applyFill="1" applyBorder="1" applyAlignment="1">
      <alignment horizontal="center"/>
    </xf>
    <xf numFmtId="0" fontId="8" fillId="48" borderId="9" xfId="0" applyFont="1" applyFill="1" applyBorder="1" applyAlignment="1">
      <alignment horizontal="center"/>
    </xf>
    <xf numFmtId="0" fontId="3" fillId="0" borderId="0"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65" fillId="47" borderId="7" xfId="0" applyFont="1" applyFill="1" applyBorder="1" applyAlignment="1">
      <alignment horizontal="center"/>
    </xf>
    <xf numFmtId="0" fontId="65" fillId="47" borderId="15" xfId="0" applyFont="1" applyFill="1" applyBorder="1" applyAlignment="1">
      <alignment horizontal="center"/>
    </xf>
    <xf numFmtId="0" fontId="65" fillId="47" borderId="9" xfId="0" applyFont="1" applyFill="1" applyBorder="1" applyAlignment="1">
      <alignment horizontal="center"/>
    </xf>
    <xf numFmtId="0" fontId="32" fillId="0" borderId="0" xfId="0" applyFont="1" applyAlignment="1">
      <alignment horizontal="left" vertical="top" wrapText="1"/>
    </xf>
    <xf numFmtId="0" fontId="24" fillId="2" borderId="8" xfId="0" applyFont="1" applyFill="1" applyBorder="1" applyAlignment="1">
      <alignment horizontal="justify" vertical="center" wrapText="1"/>
    </xf>
    <xf numFmtId="0" fontId="33" fillId="10" borderId="0" xfId="0" applyFont="1" applyFill="1" applyAlignment="1">
      <alignment horizontal="center"/>
    </xf>
    <xf numFmtId="0" fontId="65" fillId="46" borderId="2" xfId="0" applyFont="1" applyFill="1" applyBorder="1" applyAlignment="1">
      <alignment horizontal="center" vertical="center" wrapText="1"/>
    </xf>
    <xf numFmtId="0" fontId="65" fillId="46" borderId="11" xfId="0" applyFont="1" applyFill="1" applyBorder="1" applyAlignment="1">
      <alignment horizontal="center" vertical="center" wrapText="1"/>
    </xf>
    <xf numFmtId="0" fontId="65" fillId="46" borderId="4" xfId="0" applyFont="1" applyFill="1" applyBorder="1" applyAlignment="1">
      <alignment horizontal="center" vertical="center" wrapText="1"/>
    </xf>
    <xf numFmtId="0" fontId="65" fillId="46" borderId="1" xfId="0" applyFont="1" applyFill="1" applyBorder="1" applyAlignment="1">
      <alignment horizontal="center" vertical="center" wrapText="1"/>
    </xf>
    <xf numFmtId="0" fontId="65" fillId="46" borderId="16" xfId="0" applyFont="1" applyFill="1" applyBorder="1" applyAlignment="1">
      <alignment horizontal="center" vertical="center" wrapText="1"/>
    </xf>
    <xf numFmtId="0" fontId="65" fillId="46" borderId="3" xfId="0" applyFont="1" applyFill="1" applyBorder="1" applyAlignment="1">
      <alignment horizontal="center" vertical="center" wrapText="1"/>
    </xf>
    <xf numFmtId="0" fontId="65" fillId="46" borderId="14" xfId="0" applyFont="1" applyFill="1" applyBorder="1" applyAlignment="1">
      <alignment horizontal="center" vertical="center" wrapText="1"/>
    </xf>
    <xf numFmtId="0" fontId="33" fillId="9" borderId="13" xfId="3" applyFont="1" applyFill="1" applyBorder="1" applyAlignment="1">
      <alignment horizontal="center" vertical="center" wrapText="1"/>
    </xf>
    <xf numFmtId="0" fontId="26" fillId="7" borderId="10" xfId="0" applyFont="1" applyFill="1" applyBorder="1" applyAlignment="1">
      <alignment horizontal="right" vertical="center"/>
    </xf>
    <xf numFmtId="0" fontId="26" fillId="7" borderId="0" xfId="0" applyFont="1" applyFill="1" applyBorder="1" applyAlignment="1">
      <alignment horizontal="right" vertical="center"/>
    </xf>
    <xf numFmtId="0" fontId="24" fillId="7" borderId="7" xfId="4" applyFont="1" applyFill="1" applyBorder="1" applyAlignment="1">
      <alignment horizontal="left" vertical="center"/>
    </xf>
    <xf numFmtId="0" fontId="24" fillId="7" borderId="15" xfId="4" applyFont="1" applyFill="1" applyBorder="1" applyAlignment="1">
      <alignment horizontal="left" vertical="center"/>
    </xf>
    <xf numFmtId="0" fontId="32" fillId="0" borderId="8" xfId="4" applyFont="1" applyBorder="1" applyAlignment="1">
      <alignment horizontal="justify" vertical="center" wrapText="1"/>
    </xf>
    <xf numFmtId="0" fontId="35" fillId="2" borderId="8" xfId="0" applyFont="1" applyFill="1" applyBorder="1" applyAlignment="1">
      <alignment horizontal="justify" vertical="center" wrapText="1"/>
    </xf>
    <xf numFmtId="0" fontId="34" fillId="10" borderId="0" xfId="0" applyFont="1" applyFill="1" applyAlignment="1">
      <alignment horizontal="center" wrapText="1"/>
    </xf>
    <xf numFmtId="0" fontId="34" fillId="10" borderId="0" xfId="0" applyFont="1" applyFill="1" applyAlignment="1">
      <alignment horizontal="center"/>
    </xf>
    <xf numFmtId="0" fontId="4" fillId="8" borderId="2" xfId="0" applyFont="1" applyFill="1" applyBorder="1" applyAlignment="1">
      <alignment horizontal="center" vertical="center"/>
    </xf>
    <xf numFmtId="0" fontId="4" fillId="8" borderId="4" xfId="0" applyFont="1" applyFill="1" applyBorder="1" applyAlignment="1">
      <alignment horizontal="center" vertical="center"/>
    </xf>
    <xf numFmtId="0" fontId="4" fillId="8" borderId="2"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31" fillId="8" borderId="2" xfId="0" applyFont="1" applyFill="1" applyBorder="1" applyAlignment="1" applyProtection="1">
      <alignment horizontal="center" vertical="center" wrapText="1"/>
    </xf>
    <xf numFmtId="0" fontId="31" fillId="8" borderId="4" xfId="0" applyFont="1" applyFill="1" applyBorder="1" applyAlignment="1" applyProtection="1">
      <alignment horizontal="center" vertical="center" wrapText="1"/>
    </xf>
    <xf numFmtId="0" fontId="38" fillId="0" borderId="0" xfId="0" applyFont="1" applyAlignment="1">
      <alignment horizontal="left" vertical="top" wrapText="1"/>
    </xf>
    <xf numFmtId="0" fontId="59" fillId="2" borderId="0" xfId="0" applyFont="1" applyFill="1" applyAlignment="1" applyProtection="1">
      <alignment horizontal="center" wrapText="1"/>
    </xf>
    <xf numFmtId="0" fontId="31" fillId="8" borderId="2" xfId="0" applyFont="1" applyFill="1" applyBorder="1" applyAlignment="1">
      <alignment horizontal="center" vertical="center" wrapText="1"/>
    </xf>
    <xf numFmtId="0" fontId="31" fillId="8" borderId="4" xfId="0" applyFont="1" applyFill="1" applyBorder="1" applyAlignment="1">
      <alignment horizontal="center" vertical="center" wrapText="1"/>
    </xf>
    <xf numFmtId="0" fontId="31" fillId="8" borderId="7" xfId="0" applyFont="1" applyFill="1" applyBorder="1" applyAlignment="1" applyProtection="1">
      <alignment horizontal="center" vertical="center"/>
    </xf>
    <xf numFmtId="0" fontId="31" fillId="8" borderId="15" xfId="0" applyFont="1" applyFill="1" applyBorder="1" applyAlignment="1" applyProtection="1">
      <alignment horizontal="center" vertical="center"/>
    </xf>
    <xf numFmtId="0" fontId="31" fillId="8" borderId="9" xfId="0" applyFont="1" applyFill="1" applyBorder="1" applyAlignment="1" applyProtection="1">
      <alignment horizontal="center" vertical="center"/>
    </xf>
    <xf numFmtId="4" fontId="31" fillId="8" borderId="2" xfId="0" applyNumberFormat="1" applyFont="1" applyFill="1" applyBorder="1" applyAlignment="1">
      <alignment horizontal="center" vertical="center" wrapText="1"/>
    </xf>
    <xf numFmtId="4" fontId="31" fillId="8" borderId="4" xfId="0" applyNumberFormat="1" applyFont="1" applyFill="1" applyBorder="1" applyAlignment="1">
      <alignment horizontal="center" vertical="center" wrapText="1"/>
    </xf>
    <xf numFmtId="49" fontId="31" fillId="8" borderId="1" xfId="0" applyNumberFormat="1" applyFont="1" applyFill="1" applyBorder="1" applyAlignment="1" applyProtection="1">
      <alignment horizontal="center" vertical="center" wrapText="1"/>
    </xf>
    <xf numFmtId="49" fontId="31" fillId="8" borderId="16" xfId="0" applyNumberFormat="1" applyFont="1" applyFill="1" applyBorder="1" applyAlignment="1" applyProtection="1">
      <alignment horizontal="center" vertical="center" wrapText="1"/>
    </xf>
    <xf numFmtId="0" fontId="59" fillId="2" borderId="0" xfId="0" applyFont="1" applyFill="1" applyAlignment="1" applyProtection="1">
      <alignment horizontal="center"/>
    </xf>
    <xf numFmtId="0" fontId="59" fillId="2" borderId="0" xfId="0" applyFont="1" applyFill="1" applyBorder="1" applyAlignment="1" applyProtection="1">
      <alignment horizontal="center" wrapText="1"/>
    </xf>
    <xf numFmtId="0" fontId="31" fillId="8" borderId="7" xfId="0" applyFont="1" applyFill="1" applyBorder="1" applyAlignment="1" applyProtection="1">
      <alignment horizontal="left"/>
    </xf>
    <xf numFmtId="0" fontId="31" fillId="8" borderId="15" xfId="0" applyFont="1" applyFill="1" applyBorder="1" applyAlignment="1" applyProtection="1">
      <alignment horizontal="left"/>
    </xf>
    <xf numFmtId="0" fontId="31" fillId="8" borderId="9" xfId="0" applyFont="1" applyFill="1" applyBorder="1" applyAlignment="1" applyProtection="1">
      <alignment horizontal="left"/>
    </xf>
    <xf numFmtId="0" fontId="7" fillId="0" borderId="0" xfId="0" applyFont="1" applyAlignment="1">
      <alignment horizontal="left" vertical="top" wrapText="1"/>
    </xf>
    <xf numFmtId="0" fontId="17" fillId="0" borderId="0" xfId="0" applyFont="1" applyAlignment="1">
      <alignment horizontal="center" vertical="center"/>
    </xf>
    <xf numFmtId="0" fontId="19" fillId="0" borderId="0" xfId="0" applyFont="1" applyAlignment="1">
      <alignment horizontal="center" wrapText="1"/>
    </xf>
    <xf numFmtId="0" fontId="19" fillId="0" borderId="0" xfId="0" applyFont="1" applyAlignment="1">
      <alignment horizontal="center"/>
    </xf>
    <xf numFmtId="0" fontId="27" fillId="0" borderId="0" xfId="0" applyFont="1" applyAlignment="1">
      <alignment horizontal="left" vertical="top" wrapText="1"/>
    </xf>
    <xf numFmtId="0" fontId="17" fillId="0" borderId="0" xfId="0" applyFont="1" applyAlignment="1">
      <alignment vertical="center"/>
    </xf>
    <xf numFmtId="0" fontId="17" fillId="0" borderId="0" xfId="0" applyFont="1" applyAlignment="1">
      <alignment horizontal="center"/>
    </xf>
    <xf numFmtId="0" fontId="63" fillId="0" borderId="0" xfId="0" applyFont="1" applyAlignment="1">
      <alignment horizontal="left" vertical="center" wrapText="1"/>
    </xf>
    <xf numFmtId="0" fontId="17" fillId="0" borderId="0" xfId="0" applyFont="1" applyAlignment="1">
      <alignment horizontal="center" wrapText="1"/>
    </xf>
    <xf numFmtId="0" fontId="27" fillId="0" borderId="0" xfId="0" applyFont="1" applyAlignment="1">
      <alignment horizontal="left" vertical="top"/>
    </xf>
    <xf numFmtId="0" fontId="17" fillId="0" borderId="0" xfId="0" applyFont="1" applyAlignment="1">
      <alignment horizontal="center" vertical="center" wrapText="1"/>
    </xf>
    <xf numFmtId="0" fontId="33" fillId="0" borderId="0" xfId="0" applyFont="1" applyAlignment="1">
      <alignment horizontal="center" vertical="center" wrapText="1"/>
    </xf>
    <xf numFmtId="0" fontId="33" fillId="0" borderId="0" xfId="0" applyFont="1" applyAlignment="1">
      <alignment horizontal="center" vertical="center"/>
    </xf>
    <xf numFmtId="0" fontId="20" fillId="8" borderId="6" xfId="0" applyFont="1" applyFill="1" applyBorder="1" applyAlignment="1"/>
    <xf numFmtId="0" fontId="20" fillId="8" borderId="23" xfId="0" applyFont="1" applyFill="1" applyBorder="1" applyAlignment="1"/>
    <xf numFmtId="0" fontId="20" fillId="8" borderId="24" xfId="0" applyFont="1" applyFill="1" applyBorder="1" applyAlignment="1"/>
    <xf numFmtId="49" fontId="23" fillId="8" borderId="20" xfId="0" applyNumberFormat="1" applyFont="1" applyFill="1" applyBorder="1" applyAlignment="1">
      <alignment horizontal="center" wrapText="1"/>
    </xf>
    <xf numFmtId="0" fontId="22" fillId="8" borderId="21" xfId="0" applyFont="1" applyFill="1" applyBorder="1" applyAlignment="1">
      <alignment wrapText="1"/>
    </xf>
    <xf numFmtId="0" fontId="22" fillId="8" borderId="22" xfId="0" applyFont="1" applyFill="1" applyBorder="1" applyAlignment="1">
      <alignment wrapText="1"/>
    </xf>
    <xf numFmtId="49" fontId="23" fillId="8" borderId="20" xfId="0" applyNumberFormat="1" applyFont="1" applyFill="1" applyBorder="1" applyAlignment="1">
      <alignment horizontal="center"/>
    </xf>
    <xf numFmtId="49" fontId="23" fillId="8" borderId="21" xfId="0" applyNumberFormat="1" applyFont="1" applyFill="1" applyBorder="1" applyAlignment="1">
      <alignment horizontal="center"/>
    </xf>
    <xf numFmtId="49" fontId="23" fillId="8" borderId="22" xfId="0" applyNumberFormat="1" applyFont="1" applyFill="1" applyBorder="1" applyAlignment="1">
      <alignment horizontal="center"/>
    </xf>
    <xf numFmtId="49" fontId="20" fillId="0" borderId="0" xfId="0" applyNumberFormat="1" applyFont="1" applyBorder="1" applyAlignment="1">
      <alignment horizontal="left"/>
    </xf>
  </cellXfs>
  <cellStyles count="77">
    <cellStyle name="20% - Accent1" xfId="22" builtinId="30" customBuiltin="1"/>
    <cellStyle name="20% - Accent1 2" xfId="57"/>
    <cellStyle name="20% - Accent2" xfId="26" builtinId="34" customBuiltin="1"/>
    <cellStyle name="20% - Accent2 2" xfId="59"/>
    <cellStyle name="20% - Accent3" xfId="30" builtinId="38" customBuiltin="1"/>
    <cellStyle name="20% - Accent3 2" xfId="61"/>
    <cellStyle name="20% - Accent4" xfId="34" builtinId="42" customBuiltin="1"/>
    <cellStyle name="20% - Accent4 2" xfId="63"/>
    <cellStyle name="20% - Accent5" xfId="38" builtinId="46" customBuiltin="1"/>
    <cellStyle name="20% - Accent5 2" xfId="65"/>
    <cellStyle name="20% - Accent6" xfId="42" builtinId="50" customBuiltin="1"/>
    <cellStyle name="20% - Accent6 2" xfId="67"/>
    <cellStyle name="40% - Accent1" xfId="23" builtinId="31" customBuiltin="1"/>
    <cellStyle name="40% - Accent1 2" xfId="58"/>
    <cellStyle name="40% - Accent2" xfId="27" builtinId="35" customBuiltin="1"/>
    <cellStyle name="40% - Accent2 2" xfId="60"/>
    <cellStyle name="40% - Accent3" xfId="31" builtinId="39" customBuiltin="1"/>
    <cellStyle name="40% - Accent3 2" xfId="62"/>
    <cellStyle name="40% - Accent4" xfId="35" builtinId="43" customBuiltin="1"/>
    <cellStyle name="40% - Accent4 2" xfId="64"/>
    <cellStyle name="40% - Accent5" xfId="39" builtinId="47" customBuiltin="1"/>
    <cellStyle name="40% - Accent5 2" xfId="66"/>
    <cellStyle name="40% - Accent6" xfId="43" builtinId="51" customBuiltin="1"/>
    <cellStyle name="40% - Accent6 2" xfId="68"/>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1" builtinId="27" customBuiltin="1"/>
    <cellStyle name="Calculation" xfId="15" builtinId="22" customBuiltin="1"/>
    <cellStyle name="center" xfId="50"/>
    <cellStyle name="center 2" xfId="72"/>
    <cellStyle name="Centered" xfId="53"/>
    <cellStyle name="Centered 2" xfId="75"/>
    <cellStyle name="Check Cell" xfId="17" builtinId="23" customBuiltin="1"/>
    <cellStyle name="Comma" xfId="1" builtinId="3"/>
    <cellStyle name="Explanatory Text" xfId="19" builtinId="53" customBuiltin="1"/>
    <cellStyle name="FormatedNumber" xfId="54"/>
    <cellStyle name="FormatedNumber 2" xfId="76"/>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eadingBold" xfId="47"/>
    <cellStyle name="HeadingBold 2" xfId="69"/>
    <cellStyle name="HeadingSmallBold" xfId="49"/>
    <cellStyle name="HeadingSmallBold 2" xfId="71"/>
    <cellStyle name="Input" xfId="13" builtinId="20" customBuiltin="1"/>
    <cellStyle name="left" xfId="52"/>
    <cellStyle name="left 2" xfId="74"/>
    <cellStyle name="Linked Cell" xfId="16" builtinId="24" customBuiltin="1"/>
    <cellStyle name="Neutral" xfId="12" builtinId="28" customBuiltin="1"/>
    <cellStyle name="Normal" xfId="0" builtinId="0"/>
    <cellStyle name="Normal 2" xfId="4"/>
    <cellStyle name="Normal 3" xfId="45"/>
    <cellStyle name="Normal 4" xfId="55"/>
    <cellStyle name="Normal 5" xfId="3"/>
    <cellStyle name="Note 2" xfId="46"/>
    <cellStyle name="Note 3" xfId="56"/>
    <cellStyle name="Output" xfId="14" builtinId="21" customBuiltin="1"/>
    <cellStyle name="Percent" xfId="2" builtinId="5"/>
    <cellStyle name="right" xfId="51"/>
    <cellStyle name="right 2" xfId="73"/>
    <cellStyle name="TextBold" xfId="48"/>
    <cellStyle name="TextBold 2" xfId="70"/>
    <cellStyle name="Title" xfId="5" builtinId="15" customBuiltin="1"/>
    <cellStyle name="Total" xfId="20" builtinId="25" customBuiltin="1"/>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'SEC-9'!$B$2</c:f>
              <c:strCache>
                <c:ptCount val="1"/>
                <c:pt idx="0">
                  <c:v>Bid 2014 XS1083844503</c:v>
                </c:pt>
              </c:strCache>
            </c:strRef>
          </c:tx>
          <c:spPr>
            <a:ln w="28575" cap="rnd">
              <a:solidFill>
                <a:schemeClr val="accent1"/>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'SEC-9'!$B$3:$B$67</c:f>
              <c:numCache>
                <c:formatCode>0.00</c:formatCode>
                <c:ptCount val="65"/>
                <c:pt idx="0">
                  <c:v>99.215999999999994</c:v>
                </c:pt>
                <c:pt idx="1">
                  <c:v>99.248000000000005</c:v>
                </c:pt>
                <c:pt idx="2">
                  <c:v>99.227999999999994</c:v>
                </c:pt>
                <c:pt idx="3">
                  <c:v>99.221999999999994</c:v>
                </c:pt>
                <c:pt idx="4">
                  <c:v>99.287999999999997</c:v>
                </c:pt>
                <c:pt idx="5">
                  <c:v>99.278000000000006</c:v>
                </c:pt>
                <c:pt idx="6">
                  <c:v>99.1</c:v>
                </c:pt>
                <c:pt idx="7">
                  <c:v>99.268000000000001</c:v>
                </c:pt>
                <c:pt idx="8">
                  <c:v>99.340999999999994</c:v>
                </c:pt>
                <c:pt idx="9">
                  <c:v>99.457999999999998</c:v>
                </c:pt>
                <c:pt idx="10">
                  <c:v>99.236999999999995</c:v>
                </c:pt>
                <c:pt idx="11">
                  <c:v>99.216999999999999</c:v>
                </c:pt>
                <c:pt idx="12">
                  <c:v>99.337999999999994</c:v>
                </c:pt>
                <c:pt idx="13">
                  <c:v>99.447999999999993</c:v>
                </c:pt>
                <c:pt idx="14">
                  <c:v>99.311000000000007</c:v>
                </c:pt>
                <c:pt idx="15">
                  <c:v>98.95</c:v>
                </c:pt>
                <c:pt idx="16">
                  <c:v>99.216999999999999</c:v>
                </c:pt>
                <c:pt idx="17">
                  <c:v>99.438000000000002</c:v>
                </c:pt>
                <c:pt idx="18">
                  <c:v>98.95</c:v>
                </c:pt>
                <c:pt idx="19">
                  <c:v>99.447999999999993</c:v>
                </c:pt>
                <c:pt idx="20">
                  <c:v>99.05</c:v>
                </c:pt>
                <c:pt idx="21">
                  <c:v>99.230999999999995</c:v>
                </c:pt>
                <c:pt idx="22">
                  <c:v>99.457999999999998</c:v>
                </c:pt>
                <c:pt idx="23">
                  <c:v>99.457999999999998</c:v>
                </c:pt>
                <c:pt idx="24">
                  <c:v>99.328000000000003</c:v>
                </c:pt>
                <c:pt idx="25">
                  <c:v>98.95</c:v>
                </c:pt>
                <c:pt idx="26">
                  <c:v>99.340999999999994</c:v>
                </c:pt>
                <c:pt idx="27">
                  <c:v>99.328999999999994</c:v>
                </c:pt>
                <c:pt idx="28">
                  <c:v>99.241</c:v>
                </c:pt>
                <c:pt idx="29">
                  <c:v>99.21</c:v>
                </c:pt>
                <c:pt idx="30">
                  <c:v>99.361000000000004</c:v>
                </c:pt>
                <c:pt idx="31">
                  <c:v>99.210999999999999</c:v>
                </c:pt>
                <c:pt idx="32">
                  <c:v>99.313999999999993</c:v>
                </c:pt>
                <c:pt idx="33">
                  <c:v>99.468000000000004</c:v>
                </c:pt>
                <c:pt idx="34">
                  <c:v>99.447999999999993</c:v>
                </c:pt>
                <c:pt idx="35">
                  <c:v>99.253</c:v>
                </c:pt>
                <c:pt idx="36">
                  <c:v>99.224999999999994</c:v>
                </c:pt>
                <c:pt idx="37">
                  <c:v>99.227999999999994</c:v>
                </c:pt>
                <c:pt idx="38">
                  <c:v>99.21</c:v>
                </c:pt>
                <c:pt idx="39">
                  <c:v>99.305000000000007</c:v>
                </c:pt>
                <c:pt idx="40">
                  <c:v>99.284999999999997</c:v>
                </c:pt>
                <c:pt idx="41">
                  <c:v>99.266000000000005</c:v>
                </c:pt>
                <c:pt idx="42">
                  <c:v>99.179000000000002</c:v>
                </c:pt>
                <c:pt idx="43">
                  <c:v>98.992000000000004</c:v>
                </c:pt>
                <c:pt idx="44">
                  <c:v>99.271000000000001</c:v>
                </c:pt>
                <c:pt idx="45">
                  <c:v>99.284000000000006</c:v>
                </c:pt>
                <c:pt idx="46">
                  <c:v>99.100999999999999</c:v>
                </c:pt>
                <c:pt idx="47">
                  <c:v>99.212000000000003</c:v>
                </c:pt>
                <c:pt idx="48">
                  <c:v>99.239000000000004</c:v>
                </c:pt>
                <c:pt idx="49">
                  <c:v>99.24</c:v>
                </c:pt>
                <c:pt idx="50">
                  <c:v>99.296999999999997</c:v>
                </c:pt>
                <c:pt idx="51">
                  <c:v>99.302999999999997</c:v>
                </c:pt>
                <c:pt idx="52">
                  <c:v>99.296999999999997</c:v>
                </c:pt>
                <c:pt idx="53">
                  <c:v>99.284999999999997</c:v>
                </c:pt>
                <c:pt idx="54">
                  <c:v>99.295000000000002</c:v>
                </c:pt>
                <c:pt idx="55">
                  <c:v>99.308000000000007</c:v>
                </c:pt>
                <c:pt idx="56">
                  <c:v>99.302999999999997</c:v>
                </c:pt>
                <c:pt idx="57">
                  <c:v>99.295000000000002</c:v>
                </c:pt>
                <c:pt idx="58">
                  <c:v>99.328999999999994</c:v>
                </c:pt>
                <c:pt idx="59">
                  <c:v>99.337999999999994</c:v>
                </c:pt>
                <c:pt idx="60">
                  <c:v>99.346999999999994</c:v>
                </c:pt>
                <c:pt idx="61">
                  <c:v>99.341999999999999</c:v>
                </c:pt>
                <c:pt idx="62">
                  <c:v>99.361000000000004</c:v>
                </c:pt>
                <c:pt idx="63">
                  <c:v>99.353999999999999</c:v>
                </c:pt>
                <c:pt idx="64">
                  <c:v>99.358000000000004</c:v>
                </c:pt>
              </c:numCache>
            </c:numRef>
          </c:val>
          <c:smooth val="0"/>
          <c:extLst>
            <c:ext xmlns:c16="http://schemas.microsoft.com/office/drawing/2014/chart" uri="{C3380CC4-5D6E-409C-BE32-E72D297353CC}">
              <c16:uniqueId val="{00000000-6EF3-4CC8-81C0-1945912E4B8A}"/>
            </c:ext>
          </c:extLst>
        </c:ser>
        <c:ser>
          <c:idx val="1"/>
          <c:order val="1"/>
          <c:tx>
            <c:strRef>
              <c:f>'SEC-9'!$C$2</c:f>
              <c:strCache>
                <c:ptCount val="1"/>
                <c:pt idx="0">
                  <c:v>Offer 2014 XS1083844503</c:v>
                </c:pt>
              </c:strCache>
            </c:strRef>
          </c:tx>
          <c:spPr>
            <a:ln w="28575" cap="rnd">
              <a:solidFill>
                <a:schemeClr val="accent2"/>
              </a:solidFill>
              <a:prstDash val="sys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'SEC-9'!$C$3:$C$67</c:f>
              <c:numCache>
                <c:formatCode>0.00</c:formatCode>
                <c:ptCount val="65"/>
                <c:pt idx="0">
                  <c:v>99.268000000000001</c:v>
                </c:pt>
                <c:pt idx="1">
                  <c:v>99.299000000000007</c:v>
                </c:pt>
                <c:pt idx="2">
                  <c:v>99.501000000000005</c:v>
                </c:pt>
                <c:pt idx="3">
                  <c:v>99.506</c:v>
                </c:pt>
                <c:pt idx="4">
                  <c:v>99.691999999999993</c:v>
                </c:pt>
                <c:pt idx="5">
                  <c:v>99.691999999999993</c:v>
                </c:pt>
                <c:pt idx="6">
                  <c:v>99.76</c:v>
                </c:pt>
                <c:pt idx="7">
                  <c:v>99.652000000000001</c:v>
                </c:pt>
                <c:pt idx="8">
                  <c:v>99.381</c:v>
                </c:pt>
                <c:pt idx="9">
                  <c:v>99.481999999999999</c:v>
                </c:pt>
                <c:pt idx="10">
                  <c:v>99.286000000000001</c:v>
                </c:pt>
                <c:pt idx="11">
                  <c:v>99.265000000000001</c:v>
                </c:pt>
                <c:pt idx="12">
                  <c:v>99.379000000000005</c:v>
                </c:pt>
                <c:pt idx="13">
                  <c:v>99.492000000000004</c:v>
                </c:pt>
                <c:pt idx="14">
                  <c:v>99.376999999999995</c:v>
                </c:pt>
                <c:pt idx="15">
                  <c:v>99.4</c:v>
                </c:pt>
                <c:pt idx="16">
                  <c:v>99.263999999999996</c:v>
                </c:pt>
                <c:pt idx="17">
                  <c:v>99.471999999999994</c:v>
                </c:pt>
                <c:pt idx="18">
                  <c:v>99.4</c:v>
                </c:pt>
                <c:pt idx="19">
                  <c:v>99.512</c:v>
                </c:pt>
                <c:pt idx="20">
                  <c:v>99.358999999999995</c:v>
                </c:pt>
                <c:pt idx="21">
                  <c:v>99.277000000000001</c:v>
                </c:pt>
                <c:pt idx="22">
                  <c:v>99.512</c:v>
                </c:pt>
                <c:pt idx="23">
                  <c:v>99.512</c:v>
                </c:pt>
                <c:pt idx="24">
                  <c:v>99.375</c:v>
                </c:pt>
                <c:pt idx="25">
                  <c:v>99.4</c:v>
                </c:pt>
                <c:pt idx="26">
                  <c:v>99.397999999999996</c:v>
                </c:pt>
                <c:pt idx="27">
                  <c:v>99.388000000000005</c:v>
                </c:pt>
                <c:pt idx="28">
                  <c:v>99.284000000000006</c:v>
                </c:pt>
                <c:pt idx="29">
                  <c:v>99.253</c:v>
                </c:pt>
                <c:pt idx="30">
                  <c:v>99.421000000000006</c:v>
                </c:pt>
                <c:pt idx="31">
                  <c:v>99.631</c:v>
                </c:pt>
                <c:pt idx="32">
                  <c:v>99.405000000000001</c:v>
                </c:pt>
                <c:pt idx="33">
                  <c:v>99.531999999999996</c:v>
                </c:pt>
                <c:pt idx="34">
                  <c:v>99.512</c:v>
                </c:pt>
                <c:pt idx="35">
                  <c:v>99.293999999999997</c:v>
                </c:pt>
                <c:pt idx="36">
                  <c:v>99.885000000000005</c:v>
                </c:pt>
                <c:pt idx="37">
                  <c:v>99.594999999999999</c:v>
                </c:pt>
                <c:pt idx="38">
                  <c:v>99.5</c:v>
                </c:pt>
                <c:pt idx="39">
                  <c:v>99.774000000000001</c:v>
                </c:pt>
                <c:pt idx="40">
                  <c:v>99.572000000000003</c:v>
                </c:pt>
                <c:pt idx="41">
                  <c:v>99.435000000000002</c:v>
                </c:pt>
                <c:pt idx="42">
                  <c:v>99.635000000000005</c:v>
                </c:pt>
                <c:pt idx="43">
                  <c:v>99.373000000000005</c:v>
                </c:pt>
                <c:pt idx="44">
                  <c:v>99.31</c:v>
                </c:pt>
                <c:pt idx="45">
                  <c:v>99.491</c:v>
                </c:pt>
                <c:pt idx="46">
                  <c:v>99.424000000000007</c:v>
                </c:pt>
                <c:pt idx="47">
                  <c:v>99.701999999999998</c:v>
                </c:pt>
                <c:pt idx="48">
                  <c:v>99.521000000000001</c:v>
                </c:pt>
                <c:pt idx="49">
                  <c:v>99.65</c:v>
                </c:pt>
                <c:pt idx="50">
                  <c:v>99.334000000000003</c:v>
                </c:pt>
                <c:pt idx="51">
                  <c:v>99.34</c:v>
                </c:pt>
                <c:pt idx="52">
                  <c:v>99.334000000000003</c:v>
                </c:pt>
                <c:pt idx="53">
                  <c:v>99.320999999999998</c:v>
                </c:pt>
                <c:pt idx="54">
                  <c:v>99.331000000000003</c:v>
                </c:pt>
                <c:pt idx="55">
                  <c:v>99.343999999999994</c:v>
                </c:pt>
                <c:pt idx="56">
                  <c:v>99.337999999999994</c:v>
                </c:pt>
                <c:pt idx="57">
                  <c:v>99.33</c:v>
                </c:pt>
                <c:pt idx="58">
                  <c:v>99.364000000000004</c:v>
                </c:pt>
                <c:pt idx="59">
                  <c:v>99.372</c:v>
                </c:pt>
                <c:pt idx="60">
                  <c:v>99.381</c:v>
                </c:pt>
                <c:pt idx="61">
                  <c:v>99.376000000000005</c:v>
                </c:pt>
                <c:pt idx="62">
                  <c:v>99.394000000000005</c:v>
                </c:pt>
                <c:pt idx="63">
                  <c:v>99.387</c:v>
                </c:pt>
                <c:pt idx="64">
                  <c:v>99.391000000000005</c:v>
                </c:pt>
              </c:numCache>
            </c:numRef>
          </c:val>
          <c:smooth val="0"/>
          <c:extLst>
            <c:ext xmlns:c16="http://schemas.microsoft.com/office/drawing/2014/chart" uri="{C3380CC4-5D6E-409C-BE32-E72D297353CC}">
              <c16:uniqueId val="{00000001-6EF3-4CC8-81C0-1945912E4B8A}"/>
            </c:ext>
          </c:extLst>
        </c:ser>
        <c:ser>
          <c:idx val="2"/>
          <c:order val="2"/>
          <c:tx>
            <c:strRef>
              <c:f>'SEC-9'!$D$2</c:f>
              <c:strCache>
                <c:ptCount val="1"/>
                <c:pt idx="0">
                  <c:v>Bid 2020 XS2234571425</c:v>
                </c:pt>
              </c:strCache>
            </c:strRef>
          </c:tx>
          <c:spPr>
            <a:ln w="28575" cap="rnd">
              <a:solidFill>
                <a:schemeClr val="accent3"/>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'SEC-9'!$D$3:$D$67</c:f>
              <c:numCache>
                <c:formatCode>0.00</c:formatCode>
                <c:ptCount val="65"/>
                <c:pt idx="0">
                  <c:v>80.763000000000005</c:v>
                </c:pt>
                <c:pt idx="1">
                  <c:v>80.537999999999997</c:v>
                </c:pt>
                <c:pt idx="2">
                  <c:v>80.875</c:v>
                </c:pt>
                <c:pt idx="3">
                  <c:v>80.363</c:v>
                </c:pt>
                <c:pt idx="4">
                  <c:v>80.040999999999997</c:v>
                </c:pt>
                <c:pt idx="5">
                  <c:v>80.150999999999996</c:v>
                </c:pt>
                <c:pt idx="6">
                  <c:v>79.956000000000003</c:v>
                </c:pt>
                <c:pt idx="7">
                  <c:v>79.816000000000003</c:v>
                </c:pt>
                <c:pt idx="8">
                  <c:v>80.031999999999996</c:v>
                </c:pt>
                <c:pt idx="9">
                  <c:v>80.433999999999997</c:v>
                </c:pt>
                <c:pt idx="10">
                  <c:v>80.488</c:v>
                </c:pt>
                <c:pt idx="11">
                  <c:v>80.192999999999998</c:v>
                </c:pt>
                <c:pt idx="12">
                  <c:v>80.088999999999999</c:v>
                </c:pt>
                <c:pt idx="13">
                  <c:v>80.006</c:v>
                </c:pt>
                <c:pt idx="14">
                  <c:v>80.233000000000004</c:v>
                </c:pt>
                <c:pt idx="15">
                  <c:v>80.221000000000004</c:v>
                </c:pt>
                <c:pt idx="16">
                  <c:v>80.141999999999996</c:v>
                </c:pt>
                <c:pt idx="17">
                  <c:v>80.08</c:v>
                </c:pt>
                <c:pt idx="18">
                  <c:v>80.424999999999997</c:v>
                </c:pt>
                <c:pt idx="19">
                  <c:v>80.47</c:v>
                </c:pt>
                <c:pt idx="20">
                  <c:v>80.762</c:v>
                </c:pt>
                <c:pt idx="21">
                  <c:v>80.945999999999998</c:v>
                </c:pt>
                <c:pt idx="22">
                  <c:v>81.033000000000001</c:v>
                </c:pt>
                <c:pt idx="23">
                  <c:v>81.19</c:v>
                </c:pt>
                <c:pt idx="24">
                  <c:v>80.597999999999999</c:v>
                </c:pt>
                <c:pt idx="25">
                  <c:v>80.855999999999995</c:v>
                </c:pt>
                <c:pt idx="26">
                  <c:v>81.061000000000007</c:v>
                </c:pt>
                <c:pt idx="27">
                  <c:v>80.972999999999999</c:v>
                </c:pt>
                <c:pt idx="28">
                  <c:v>80.948999999999998</c:v>
                </c:pt>
                <c:pt idx="29">
                  <c:v>81.05</c:v>
                </c:pt>
                <c:pt idx="30">
                  <c:v>81.167000000000002</c:v>
                </c:pt>
                <c:pt idx="31">
                  <c:v>80.837000000000003</c:v>
                </c:pt>
                <c:pt idx="32">
                  <c:v>81.138999999999996</c:v>
                </c:pt>
                <c:pt idx="33">
                  <c:v>81.063999999999993</c:v>
                </c:pt>
                <c:pt idx="34">
                  <c:v>80.941000000000003</c:v>
                </c:pt>
                <c:pt idx="35">
                  <c:v>80.885999999999996</c:v>
                </c:pt>
                <c:pt idx="36">
                  <c:v>81.27</c:v>
                </c:pt>
                <c:pt idx="37">
                  <c:v>80.718000000000004</c:v>
                </c:pt>
                <c:pt idx="38">
                  <c:v>80.718999999999994</c:v>
                </c:pt>
                <c:pt idx="39">
                  <c:v>81.397000000000006</c:v>
                </c:pt>
                <c:pt idx="40">
                  <c:v>80.912999999999997</c:v>
                </c:pt>
                <c:pt idx="41">
                  <c:v>80.885000000000005</c:v>
                </c:pt>
                <c:pt idx="42">
                  <c:v>80.914000000000001</c:v>
                </c:pt>
                <c:pt idx="43">
                  <c:v>80.995000000000005</c:v>
                </c:pt>
                <c:pt idx="44">
                  <c:v>81.099000000000004</c:v>
                </c:pt>
                <c:pt idx="45">
                  <c:v>81.186999999999998</c:v>
                </c:pt>
                <c:pt idx="46">
                  <c:v>81.376000000000005</c:v>
                </c:pt>
                <c:pt idx="47">
                  <c:v>81.524000000000001</c:v>
                </c:pt>
                <c:pt idx="48">
                  <c:v>81.703000000000003</c:v>
                </c:pt>
                <c:pt idx="49">
                  <c:v>81.701999999999998</c:v>
                </c:pt>
                <c:pt idx="50">
                  <c:v>81.614999999999995</c:v>
                </c:pt>
                <c:pt idx="51">
                  <c:v>81.873000000000005</c:v>
                </c:pt>
                <c:pt idx="52">
                  <c:v>81.798000000000002</c:v>
                </c:pt>
                <c:pt idx="53">
                  <c:v>81.814999999999998</c:v>
                </c:pt>
                <c:pt idx="54">
                  <c:v>81.897999999999996</c:v>
                </c:pt>
                <c:pt idx="55">
                  <c:v>81.837000000000003</c:v>
                </c:pt>
                <c:pt idx="56">
                  <c:v>81.843999999999994</c:v>
                </c:pt>
                <c:pt idx="57">
                  <c:v>81.981999999999999</c:v>
                </c:pt>
                <c:pt idx="58">
                  <c:v>82.2</c:v>
                </c:pt>
                <c:pt idx="59">
                  <c:v>82.311000000000007</c:v>
                </c:pt>
                <c:pt idx="60">
                  <c:v>82.39</c:v>
                </c:pt>
                <c:pt idx="61">
                  <c:v>82.55</c:v>
                </c:pt>
                <c:pt idx="62">
                  <c:v>82.75</c:v>
                </c:pt>
                <c:pt idx="63">
                  <c:v>82.793000000000006</c:v>
                </c:pt>
                <c:pt idx="64">
                  <c:v>82.835999999999999</c:v>
                </c:pt>
              </c:numCache>
            </c:numRef>
          </c:val>
          <c:smooth val="0"/>
          <c:extLst>
            <c:ext xmlns:c16="http://schemas.microsoft.com/office/drawing/2014/chart" uri="{C3380CC4-5D6E-409C-BE32-E72D297353CC}">
              <c16:uniqueId val="{00000002-6EF3-4CC8-81C0-1945912E4B8A}"/>
            </c:ext>
          </c:extLst>
        </c:ser>
        <c:ser>
          <c:idx val="3"/>
          <c:order val="3"/>
          <c:tx>
            <c:strRef>
              <c:f>'SEC-9'!$E$2</c:f>
              <c:strCache>
                <c:ptCount val="1"/>
                <c:pt idx="0">
                  <c:v>Offer 2020 XS2234571425</c:v>
                </c:pt>
              </c:strCache>
            </c:strRef>
          </c:tx>
          <c:spPr>
            <a:ln w="28575" cap="rnd">
              <a:solidFill>
                <a:schemeClr val="accent4"/>
              </a:solidFill>
              <a:prstDash val="sysDot"/>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'SEC-9'!$E$3:$E$67</c:f>
              <c:numCache>
                <c:formatCode>0.00</c:formatCode>
                <c:ptCount val="65"/>
                <c:pt idx="0">
                  <c:v>81.126000000000005</c:v>
                </c:pt>
                <c:pt idx="1">
                  <c:v>80.899000000000001</c:v>
                </c:pt>
                <c:pt idx="2">
                  <c:v>81.238</c:v>
                </c:pt>
                <c:pt idx="3">
                  <c:v>80.722999999999999</c:v>
                </c:pt>
                <c:pt idx="4">
                  <c:v>80.399000000000001</c:v>
                </c:pt>
                <c:pt idx="5">
                  <c:v>80.509</c:v>
                </c:pt>
                <c:pt idx="6">
                  <c:v>80.313000000000002</c:v>
                </c:pt>
                <c:pt idx="7">
                  <c:v>80.171999999999997</c:v>
                </c:pt>
                <c:pt idx="8">
                  <c:v>80.388999999999996</c:v>
                </c:pt>
                <c:pt idx="9">
                  <c:v>80.793000000000006</c:v>
                </c:pt>
                <c:pt idx="10">
                  <c:v>80.846999999999994</c:v>
                </c:pt>
                <c:pt idx="11">
                  <c:v>80.55</c:v>
                </c:pt>
                <c:pt idx="12">
                  <c:v>80.445999999999998</c:v>
                </c:pt>
                <c:pt idx="13">
                  <c:v>80.361999999999995</c:v>
                </c:pt>
                <c:pt idx="14">
                  <c:v>80.59</c:v>
                </c:pt>
                <c:pt idx="15">
                  <c:v>80.578000000000003</c:v>
                </c:pt>
                <c:pt idx="16">
                  <c:v>80.498000000000005</c:v>
                </c:pt>
                <c:pt idx="17">
                  <c:v>80.436000000000007</c:v>
                </c:pt>
                <c:pt idx="18">
                  <c:v>80.781999999999996</c:v>
                </c:pt>
                <c:pt idx="19">
                  <c:v>80.826999999999998</c:v>
                </c:pt>
                <c:pt idx="20">
                  <c:v>81.12</c:v>
                </c:pt>
                <c:pt idx="21">
                  <c:v>81.305000000000007</c:v>
                </c:pt>
                <c:pt idx="22">
                  <c:v>81.391999999999996</c:v>
                </c:pt>
                <c:pt idx="23">
                  <c:v>81.55</c:v>
                </c:pt>
                <c:pt idx="24">
                  <c:v>80.954999999999998</c:v>
                </c:pt>
                <c:pt idx="25">
                  <c:v>81.213999999999999</c:v>
                </c:pt>
                <c:pt idx="26">
                  <c:v>81.42</c:v>
                </c:pt>
                <c:pt idx="27">
                  <c:v>81.331000000000003</c:v>
                </c:pt>
                <c:pt idx="28">
                  <c:v>81.307000000000002</c:v>
                </c:pt>
                <c:pt idx="29">
                  <c:v>81.408000000000001</c:v>
                </c:pt>
                <c:pt idx="30">
                  <c:v>81.525000000000006</c:v>
                </c:pt>
                <c:pt idx="31">
                  <c:v>81.194000000000003</c:v>
                </c:pt>
                <c:pt idx="32">
                  <c:v>81.497</c:v>
                </c:pt>
                <c:pt idx="33">
                  <c:v>81.421000000000006</c:v>
                </c:pt>
                <c:pt idx="34">
                  <c:v>81.296999999999997</c:v>
                </c:pt>
                <c:pt idx="35">
                  <c:v>81.242000000000004</c:v>
                </c:pt>
                <c:pt idx="36">
                  <c:v>81.88</c:v>
                </c:pt>
                <c:pt idx="37">
                  <c:v>81.072999999999993</c:v>
                </c:pt>
                <c:pt idx="38">
                  <c:v>81.072999999999993</c:v>
                </c:pt>
                <c:pt idx="39">
                  <c:v>81.754999999999995</c:v>
                </c:pt>
                <c:pt idx="40">
                  <c:v>81.268000000000001</c:v>
                </c:pt>
                <c:pt idx="41">
                  <c:v>81.239999999999995</c:v>
                </c:pt>
                <c:pt idx="42">
                  <c:v>81.269000000000005</c:v>
                </c:pt>
                <c:pt idx="43">
                  <c:v>81.349999999999994</c:v>
                </c:pt>
                <c:pt idx="44">
                  <c:v>81.453999999999994</c:v>
                </c:pt>
                <c:pt idx="45">
                  <c:v>81.542000000000002</c:v>
                </c:pt>
                <c:pt idx="46">
                  <c:v>81.731999999999999</c:v>
                </c:pt>
                <c:pt idx="47">
                  <c:v>81.881</c:v>
                </c:pt>
                <c:pt idx="48">
                  <c:v>82.06</c:v>
                </c:pt>
                <c:pt idx="49">
                  <c:v>82.058999999999997</c:v>
                </c:pt>
                <c:pt idx="50">
                  <c:v>81.971000000000004</c:v>
                </c:pt>
                <c:pt idx="51">
                  <c:v>82.230999999999995</c:v>
                </c:pt>
                <c:pt idx="52">
                  <c:v>82.155000000000001</c:v>
                </c:pt>
                <c:pt idx="53">
                  <c:v>82.171999999999997</c:v>
                </c:pt>
                <c:pt idx="54">
                  <c:v>82.254999999999995</c:v>
                </c:pt>
                <c:pt idx="55">
                  <c:v>82.192999999999998</c:v>
                </c:pt>
                <c:pt idx="56">
                  <c:v>82.2</c:v>
                </c:pt>
                <c:pt idx="57">
                  <c:v>82.338999999999999</c:v>
                </c:pt>
                <c:pt idx="58">
                  <c:v>82.558000000000007</c:v>
                </c:pt>
                <c:pt idx="59">
                  <c:v>82.668999999999997</c:v>
                </c:pt>
                <c:pt idx="60">
                  <c:v>82.748000000000005</c:v>
                </c:pt>
                <c:pt idx="61">
                  <c:v>82.909000000000006</c:v>
                </c:pt>
                <c:pt idx="62">
                  <c:v>83.108999999999995</c:v>
                </c:pt>
                <c:pt idx="63">
                  <c:v>83.152000000000001</c:v>
                </c:pt>
                <c:pt idx="64">
                  <c:v>83.194999999999993</c:v>
                </c:pt>
              </c:numCache>
            </c:numRef>
          </c:val>
          <c:smooth val="0"/>
          <c:extLst>
            <c:ext xmlns:c16="http://schemas.microsoft.com/office/drawing/2014/chart" uri="{C3380CC4-5D6E-409C-BE32-E72D297353CC}">
              <c16:uniqueId val="{00000003-6EF3-4CC8-81C0-1945912E4B8A}"/>
            </c:ext>
          </c:extLst>
        </c:ser>
        <c:ser>
          <c:idx val="4"/>
          <c:order val="4"/>
          <c:tx>
            <c:strRef>
              <c:f>'SEC-9'!$F$2</c:f>
              <c:strCache>
                <c:ptCount val="1"/>
                <c:pt idx="0">
                  <c:v>Bid 2023 XS2579483822/Rule144A </c:v>
                </c:pt>
              </c:strCache>
            </c:strRef>
          </c:tx>
          <c:spPr>
            <a:ln w="28575" cap="rnd">
              <a:solidFill>
                <a:schemeClr val="accent5"/>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'SEC-9'!$F$3:$F$67</c:f>
              <c:numCache>
                <c:formatCode>0.00</c:formatCode>
                <c:ptCount val="65"/>
                <c:pt idx="0">
                  <c:v>104.91</c:v>
                </c:pt>
                <c:pt idx="1">
                  <c:v>104.617</c:v>
                </c:pt>
                <c:pt idx="2">
                  <c:v>104.452</c:v>
                </c:pt>
                <c:pt idx="3">
                  <c:v>104.18600000000001</c:v>
                </c:pt>
                <c:pt idx="4">
                  <c:v>103.57899999999999</c:v>
                </c:pt>
                <c:pt idx="5">
                  <c:v>103.56399999999999</c:v>
                </c:pt>
                <c:pt idx="6">
                  <c:v>103.524</c:v>
                </c:pt>
                <c:pt idx="7">
                  <c:v>103.622</c:v>
                </c:pt>
                <c:pt idx="8">
                  <c:v>103.473</c:v>
                </c:pt>
                <c:pt idx="9">
                  <c:v>103.989</c:v>
                </c:pt>
                <c:pt idx="10">
                  <c:v>104.185</c:v>
                </c:pt>
                <c:pt idx="11">
                  <c:v>104.035</c:v>
                </c:pt>
                <c:pt idx="12">
                  <c:v>103.605</c:v>
                </c:pt>
                <c:pt idx="13">
                  <c:v>103.346</c:v>
                </c:pt>
                <c:pt idx="14">
                  <c:v>103.512</c:v>
                </c:pt>
                <c:pt idx="15">
                  <c:v>103.571</c:v>
                </c:pt>
                <c:pt idx="16">
                  <c:v>103.53</c:v>
                </c:pt>
                <c:pt idx="17">
                  <c:v>103.73099999999999</c:v>
                </c:pt>
                <c:pt idx="18">
                  <c:v>103.747</c:v>
                </c:pt>
                <c:pt idx="19">
                  <c:v>103.767</c:v>
                </c:pt>
                <c:pt idx="20">
                  <c:v>103.83499999999999</c:v>
                </c:pt>
                <c:pt idx="21">
                  <c:v>104.348</c:v>
                </c:pt>
                <c:pt idx="22">
                  <c:v>104.32599999999999</c:v>
                </c:pt>
                <c:pt idx="23">
                  <c:v>104.55800000000001</c:v>
                </c:pt>
                <c:pt idx="24">
                  <c:v>104.164</c:v>
                </c:pt>
                <c:pt idx="25">
                  <c:v>104.56</c:v>
                </c:pt>
                <c:pt idx="26">
                  <c:v>103.998</c:v>
                </c:pt>
                <c:pt idx="27">
                  <c:v>104.352</c:v>
                </c:pt>
                <c:pt idx="28">
                  <c:v>104.379</c:v>
                </c:pt>
                <c:pt idx="29">
                  <c:v>104.241</c:v>
                </c:pt>
                <c:pt idx="30">
                  <c:v>104.19199999999999</c:v>
                </c:pt>
                <c:pt idx="31">
                  <c:v>104.22499999999999</c:v>
                </c:pt>
                <c:pt idx="32">
                  <c:v>104.041</c:v>
                </c:pt>
                <c:pt idx="33">
                  <c:v>104.182</c:v>
                </c:pt>
                <c:pt idx="34">
                  <c:v>103.843</c:v>
                </c:pt>
                <c:pt idx="35">
                  <c:v>103.96</c:v>
                </c:pt>
                <c:pt idx="36">
                  <c:v>103.84399999999999</c:v>
                </c:pt>
                <c:pt idx="37">
                  <c:v>104.06399999999999</c:v>
                </c:pt>
                <c:pt idx="38">
                  <c:v>103.947</c:v>
                </c:pt>
                <c:pt idx="39">
                  <c:v>104.58199999999999</c:v>
                </c:pt>
                <c:pt idx="40">
                  <c:v>104.18600000000001</c:v>
                </c:pt>
                <c:pt idx="41">
                  <c:v>104.145</c:v>
                </c:pt>
                <c:pt idx="42">
                  <c:v>104.011</c:v>
                </c:pt>
                <c:pt idx="43">
                  <c:v>104.154</c:v>
                </c:pt>
                <c:pt idx="44">
                  <c:v>103.90900000000001</c:v>
                </c:pt>
                <c:pt idx="45">
                  <c:v>104.498</c:v>
                </c:pt>
                <c:pt idx="46">
                  <c:v>104.467</c:v>
                </c:pt>
                <c:pt idx="47">
                  <c:v>104.883</c:v>
                </c:pt>
                <c:pt idx="48">
                  <c:v>104.779</c:v>
                </c:pt>
                <c:pt idx="49">
                  <c:v>105.09099999999999</c:v>
                </c:pt>
                <c:pt idx="50">
                  <c:v>104.84399999999999</c:v>
                </c:pt>
                <c:pt idx="51">
                  <c:v>105.221</c:v>
                </c:pt>
                <c:pt idx="52">
                  <c:v>105.31399999999999</c:v>
                </c:pt>
                <c:pt idx="53">
                  <c:v>105.176</c:v>
                </c:pt>
                <c:pt idx="54">
                  <c:v>105.169</c:v>
                </c:pt>
                <c:pt idx="55">
                  <c:v>105.17</c:v>
                </c:pt>
                <c:pt idx="56">
                  <c:v>105.18899999999999</c:v>
                </c:pt>
                <c:pt idx="57">
                  <c:v>105.306</c:v>
                </c:pt>
                <c:pt idx="58">
                  <c:v>105.396</c:v>
                </c:pt>
                <c:pt idx="59">
                  <c:v>105.639</c:v>
                </c:pt>
                <c:pt idx="60">
                  <c:v>105.73</c:v>
                </c:pt>
                <c:pt idx="61">
                  <c:v>105.78</c:v>
                </c:pt>
                <c:pt idx="62">
                  <c:v>105.91200000000001</c:v>
                </c:pt>
                <c:pt idx="63">
                  <c:v>106.051</c:v>
                </c:pt>
                <c:pt idx="64">
                  <c:v>106.089</c:v>
                </c:pt>
              </c:numCache>
            </c:numRef>
          </c:val>
          <c:smooth val="0"/>
          <c:extLst>
            <c:ext xmlns:c16="http://schemas.microsoft.com/office/drawing/2014/chart" uri="{C3380CC4-5D6E-409C-BE32-E72D297353CC}">
              <c16:uniqueId val="{00000004-6EF3-4CC8-81C0-1945912E4B8A}"/>
            </c:ext>
          </c:extLst>
        </c:ser>
        <c:ser>
          <c:idx val="5"/>
          <c:order val="5"/>
          <c:tx>
            <c:strRef>
              <c:f>'SEC-9'!$G$2</c:f>
              <c:strCache>
                <c:ptCount val="1"/>
                <c:pt idx="0">
                  <c:v>Offer 2023 XS2579483822/Rule144A </c:v>
                </c:pt>
              </c:strCache>
            </c:strRef>
          </c:tx>
          <c:spPr>
            <a:ln w="28575" cap="rnd">
              <a:solidFill>
                <a:schemeClr val="accent6"/>
              </a:solidFill>
              <a:prstDash val="lg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'SEC-9'!$G$3:$G$67</c:f>
              <c:numCache>
                <c:formatCode>0.00</c:formatCode>
                <c:ptCount val="65"/>
                <c:pt idx="0">
                  <c:v>105.544</c:v>
                </c:pt>
                <c:pt idx="1">
                  <c:v>105.249</c:v>
                </c:pt>
                <c:pt idx="2">
                  <c:v>105.083</c:v>
                </c:pt>
                <c:pt idx="3">
                  <c:v>104.81399999999999</c:v>
                </c:pt>
                <c:pt idx="4">
                  <c:v>104.203</c:v>
                </c:pt>
                <c:pt idx="5">
                  <c:v>104.188</c:v>
                </c:pt>
                <c:pt idx="6">
                  <c:v>104.14700000000001</c:v>
                </c:pt>
                <c:pt idx="7">
                  <c:v>104.246</c:v>
                </c:pt>
                <c:pt idx="8">
                  <c:v>104.095</c:v>
                </c:pt>
                <c:pt idx="9">
                  <c:v>104.61499999999999</c:v>
                </c:pt>
                <c:pt idx="10">
                  <c:v>104.812</c:v>
                </c:pt>
                <c:pt idx="11">
                  <c:v>104.661</c:v>
                </c:pt>
                <c:pt idx="12">
                  <c:v>104.22799999999999</c:v>
                </c:pt>
                <c:pt idx="13">
                  <c:v>103.96599999999999</c:v>
                </c:pt>
                <c:pt idx="14">
                  <c:v>104.133</c:v>
                </c:pt>
                <c:pt idx="15">
                  <c:v>104.193</c:v>
                </c:pt>
                <c:pt idx="16">
                  <c:v>104.151</c:v>
                </c:pt>
                <c:pt idx="17">
                  <c:v>104.35299999999999</c:v>
                </c:pt>
                <c:pt idx="18">
                  <c:v>104.369</c:v>
                </c:pt>
                <c:pt idx="19">
                  <c:v>104.389</c:v>
                </c:pt>
                <c:pt idx="20">
                  <c:v>104.45699999999999</c:v>
                </c:pt>
                <c:pt idx="21">
                  <c:v>104.974</c:v>
                </c:pt>
                <c:pt idx="22">
                  <c:v>104.95099999999999</c:v>
                </c:pt>
                <c:pt idx="23">
                  <c:v>105.185</c:v>
                </c:pt>
                <c:pt idx="24">
                  <c:v>104.788</c:v>
                </c:pt>
                <c:pt idx="25">
                  <c:v>105.18600000000001</c:v>
                </c:pt>
                <c:pt idx="26">
                  <c:v>104.62</c:v>
                </c:pt>
                <c:pt idx="27">
                  <c:v>104.977</c:v>
                </c:pt>
                <c:pt idx="28">
                  <c:v>105.003</c:v>
                </c:pt>
                <c:pt idx="29">
                  <c:v>104.864</c:v>
                </c:pt>
                <c:pt idx="30">
                  <c:v>104.815</c:v>
                </c:pt>
                <c:pt idx="31">
                  <c:v>104.848</c:v>
                </c:pt>
                <c:pt idx="32">
                  <c:v>104.66200000000001</c:v>
                </c:pt>
                <c:pt idx="33">
                  <c:v>104.804</c:v>
                </c:pt>
                <c:pt idx="34">
                  <c:v>104.462</c:v>
                </c:pt>
                <c:pt idx="35">
                  <c:v>104.58</c:v>
                </c:pt>
                <c:pt idx="36">
                  <c:v>104.46299999999999</c:v>
                </c:pt>
                <c:pt idx="37">
                  <c:v>104.684</c:v>
                </c:pt>
                <c:pt idx="38">
                  <c:v>104.566</c:v>
                </c:pt>
                <c:pt idx="39">
                  <c:v>105.205</c:v>
                </c:pt>
                <c:pt idx="40">
                  <c:v>104.807</c:v>
                </c:pt>
                <c:pt idx="41">
                  <c:v>104.765</c:v>
                </c:pt>
                <c:pt idx="42">
                  <c:v>104.63</c:v>
                </c:pt>
                <c:pt idx="43">
                  <c:v>104.774</c:v>
                </c:pt>
                <c:pt idx="44">
                  <c:v>104.527</c:v>
                </c:pt>
                <c:pt idx="45">
                  <c:v>105.12</c:v>
                </c:pt>
                <c:pt idx="46">
                  <c:v>105.08799999999999</c:v>
                </c:pt>
                <c:pt idx="47">
                  <c:v>105.50700000000001</c:v>
                </c:pt>
                <c:pt idx="48">
                  <c:v>105.402</c:v>
                </c:pt>
                <c:pt idx="49">
                  <c:v>105.71599999999999</c:v>
                </c:pt>
                <c:pt idx="50">
                  <c:v>105.467</c:v>
                </c:pt>
                <c:pt idx="51">
                  <c:v>105.846</c:v>
                </c:pt>
                <c:pt idx="52">
                  <c:v>105.94</c:v>
                </c:pt>
                <c:pt idx="53">
                  <c:v>105.801</c:v>
                </c:pt>
                <c:pt idx="54">
                  <c:v>105.79300000000001</c:v>
                </c:pt>
                <c:pt idx="55">
                  <c:v>105.794</c:v>
                </c:pt>
                <c:pt idx="56">
                  <c:v>105.813</c:v>
                </c:pt>
                <c:pt idx="57">
                  <c:v>105.931</c:v>
                </c:pt>
                <c:pt idx="58">
                  <c:v>106.021</c:v>
                </c:pt>
                <c:pt idx="59">
                  <c:v>106.26600000000001</c:v>
                </c:pt>
                <c:pt idx="60">
                  <c:v>106.357</c:v>
                </c:pt>
                <c:pt idx="61">
                  <c:v>106.407</c:v>
                </c:pt>
                <c:pt idx="62">
                  <c:v>106.539</c:v>
                </c:pt>
                <c:pt idx="63">
                  <c:v>106.679</c:v>
                </c:pt>
                <c:pt idx="64">
                  <c:v>106.718</c:v>
                </c:pt>
              </c:numCache>
            </c:numRef>
          </c:val>
          <c:smooth val="0"/>
          <c:extLst>
            <c:ext xmlns:c16="http://schemas.microsoft.com/office/drawing/2014/chart" uri="{C3380CC4-5D6E-409C-BE32-E72D297353CC}">
              <c16:uniqueId val="{00000005-6EF3-4CC8-81C0-1945912E4B8A}"/>
            </c:ext>
          </c:extLst>
        </c:ser>
        <c:ser>
          <c:idx val="6"/>
          <c:order val="6"/>
          <c:tx>
            <c:strRef>
              <c:f>'SEC-9'!$H$2</c:f>
              <c:strCache>
                <c:ptCount val="1"/>
                <c:pt idx="0">
                  <c:v>Bid 2023 XS2579483319/Regulation S</c:v>
                </c:pt>
              </c:strCache>
            </c:strRef>
          </c:tx>
          <c:spPr>
            <a:ln w="28575" cap="rnd">
              <a:solidFill>
                <a:schemeClr val="accent1">
                  <a:lumMod val="60000"/>
                </a:schemeClr>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'SEC-9'!$H$3:$H$67</c:f>
              <c:numCache>
                <c:formatCode>0.00</c:formatCode>
                <c:ptCount val="65"/>
                <c:pt idx="0">
                  <c:v>104.886</c:v>
                </c:pt>
                <c:pt idx="1">
                  <c:v>104.56100000000001</c:v>
                </c:pt>
                <c:pt idx="2">
                  <c:v>104.98699999999999</c:v>
                </c:pt>
                <c:pt idx="3">
                  <c:v>104.381</c:v>
                </c:pt>
                <c:pt idx="4">
                  <c:v>103.643</c:v>
                </c:pt>
                <c:pt idx="5">
                  <c:v>103.52200000000001</c:v>
                </c:pt>
                <c:pt idx="6">
                  <c:v>103.32599999999999</c:v>
                </c:pt>
                <c:pt idx="7">
                  <c:v>103.15</c:v>
                </c:pt>
                <c:pt idx="8">
                  <c:v>103.738</c:v>
                </c:pt>
                <c:pt idx="9">
                  <c:v>104.03700000000001</c:v>
                </c:pt>
                <c:pt idx="10">
                  <c:v>104.06399999999999</c:v>
                </c:pt>
                <c:pt idx="11">
                  <c:v>103.554</c:v>
                </c:pt>
                <c:pt idx="12">
                  <c:v>103.486</c:v>
                </c:pt>
                <c:pt idx="13">
                  <c:v>103.33499999999999</c:v>
                </c:pt>
                <c:pt idx="14">
                  <c:v>103.643</c:v>
                </c:pt>
                <c:pt idx="15">
                  <c:v>103.6</c:v>
                </c:pt>
                <c:pt idx="16">
                  <c:v>103.4</c:v>
                </c:pt>
                <c:pt idx="17">
                  <c:v>103.44799999999999</c:v>
                </c:pt>
                <c:pt idx="18">
                  <c:v>103.86</c:v>
                </c:pt>
                <c:pt idx="19">
                  <c:v>103.858</c:v>
                </c:pt>
                <c:pt idx="20">
                  <c:v>104.072</c:v>
                </c:pt>
                <c:pt idx="21">
                  <c:v>103.72</c:v>
                </c:pt>
                <c:pt idx="22">
                  <c:v>104.06</c:v>
                </c:pt>
                <c:pt idx="23">
                  <c:v>104.619</c:v>
                </c:pt>
                <c:pt idx="24">
                  <c:v>104.2</c:v>
                </c:pt>
                <c:pt idx="25">
                  <c:v>104.264</c:v>
                </c:pt>
                <c:pt idx="26">
                  <c:v>104.223</c:v>
                </c:pt>
                <c:pt idx="27">
                  <c:v>104.01900000000001</c:v>
                </c:pt>
                <c:pt idx="28">
                  <c:v>104.07899999999999</c:v>
                </c:pt>
                <c:pt idx="29">
                  <c:v>104.114</c:v>
                </c:pt>
                <c:pt idx="30">
                  <c:v>104.27200000000001</c:v>
                </c:pt>
                <c:pt idx="31">
                  <c:v>103.9</c:v>
                </c:pt>
                <c:pt idx="32">
                  <c:v>104.19499999999999</c:v>
                </c:pt>
                <c:pt idx="33">
                  <c:v>103.928</c:v>
                </c:pt>
                <c:pt idx="34">
                  <c:v>103.999</c:v>
                </c:pt>
                <c:pt idx="35">
                  <c:v>103.95</c:v>
                </c:pt>
                <c:pt idx="36">
                  <c:v>103.86499999999999</c:v>
                </c:pt>
                <c:pt idx="37">
                  <c:v>103.96</c:v>
                </c:pt>
                <c:pt idx="38">
                  <c:v>103.95</c:v>
                </c:pt>
                <c:pt idx="39">
                  <c:v>103.955</c:v>
                </c:pt>
                <c:pt idx="40">
                  <c:v>103.96</c:v>
                </c:pt>
                <c:pt idx="41">
                  <c:v>103.96</c:v>
                </c:pt>
                <c:pt idx="42">
                  <c:v>103.97</c:v>
                </c:pt>
                <c:pt idx="43">
                  <c:v>103.9</c:v>
                </c:pt>
                <c:pt idx="44">
                  <c:v>104.08</c:v>
                </c:pt>
                <c:pt idx="45">
                  <c:v>104.23</c:v>
                </c:pt>
                <c:pt idx="46">
                  <c:v>104.658</c:v>
                </c:pt>
                <c:pt idx="47">
                  <c:v>104.49</c:v>
                </c:pt>
                <c:pt idx="48">
                  <c:v>104.995</c:v>
                </c:pt>
                <c:pt idx="49">
                  <c:v>104.85</c:v>
                </c:pt>
                <c:pt idx="50">
                  <c:v>104.84</c:v>
                </c:pt>
                <c:pt idx="51">
                  <c:v>105.181</c:v>
                </c:pt>
                <c:pt idx="52">
                  <c:v>105.136</c:v>
                </c:pt>
                <c:pt idx="53">
                  <c:v>105.25</c:v>
                </c:pt>
                <c:pt idx="54">
                  <c:v>104.98</c:v>
                </c:pt>
                <c:pt idx="55">
                  <c:v>104.91</c:v>
                </c:pt>
                <c:pt idx="56">
                  <c:v>105.24</c:v>
                </c:pt>
                <c:pt idx="57">
                  <c:v>105.15</c:v>
                </c:pt>
                <c:pt idx="58">
                  <c:v>105.3</c:v>
                </c:pt>
                <c:pt idx="59">
                  <c:v>105.5</c:v>
                </c:pt>
                <c:pt idx="60">
                  <c:v>105.77500000000001</c:v>
                </c:pt>
                <c:pt idx="61">
                  <c:v>105.872</c:v>
                </c:pt>
                <c:pt idx="62">
                  <c:v>106.014</c:v>
                </c:pt>
                <c:pt idx="63">
                  <c:v>106.116</c:v>
                </c:pt>
                <c:pt idx="64">
                  <c:v>106.21599999999999</c:v>
                </c:pt>
              </c:numCache>
            </c:numRef>
          </c:val>
          <c:smooth val="0"/>
          <c:extLst>
            <c:ext xmlns:c16="http://schemas.microsoft.com/office/drawing/2014/chart" uri="{C3380CC4-5D6E-409C-BE32-E72D297353CC}">
              <c16:uniqueId val="{00000006-6EF3-4CC8-81C0-1945912E4B8A}"/>
            </c:ext>
          </c:extLst>
        </c:ser>
        <c:ser>
          <c:idx val="7"/>
          <c:order val="7"/>
          <c:tx>
            <c:strRef>
              <c:f>'SEC-9'!$I$2</c:f>
              <c:strCache>
                <c:ptCount val="1"/>
                <c:pt idx="0">
                  <c:v>Offer 2023 XS2579483319/Regulation S</c:v>
                </c:pt>
              </c:strCache>
            </c:strRef>
          </c:tx>
          <c:spPr>
            <a:ln w="28575" cap="rnd">
              <a:solidFill>
                <a:schemeClr val="accent2">
                  <a:lumMod val="60000"/>
                </a:schemeClr>
              </a:solidFill>
              <a:prstDash val="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'SEC-9'!$I$3:$I$67</c:f>
              <c:numCache>
                <c:formatCode>0.00</c:formatCode>
                <c:ptCount val="65"/>
                <c:pt idx="0">
                  <c:v>105.508</c:v>
                </c:pt>
                <c:pt idx="1">
                  <c:v>105.181</c:v>
                </c:pt>
                <c:pt idx="2">
                  <c:v>105.61</c:v>
                </c:pt>
                <c:pt idx="3">
                  <c:v>104.999</c:v>
                </c:pt>
                <c:pt idx="4">
                  <c:v>104.255</c:v>
                </c:pt>
                <c:pt idx="5">
                  <c:v>104.133</c:v>
                </c:pt>
                <c:pt idx="6">
                  <c:v>103.93600000000001</c:v>
                </c:pt>
                <c:pt idx="7">
                  <c:v>103.758</c:v>
                </c:pt>
                <c:pt idx="8">
                  <c:v>104.35</c:v>
                </c:pt>
                <c:pt idx="9">
                  <c:v>104.651</c:v>
                </c:pt>
                <c:pt idx="10">
                  <c:v>104.678</c:v>
                </c:pt>
                <c:pt idx="11">
                  <c:v>104.164</c:v>
                </c:pt>
                <c:pt idx="12">
                  <c:v>104.096</c:v>
                </c:pt>
                <c:pt idx="13">
                  <c:v>103.943</c:v>
                </c:pt>
                <c:pt idx="14">
                  <c:v>104.253</c:v>
                </c:pt>
                <c:pt idx="15">
                  <c:v>104.21</c:v>
                </c:pt>
                <c:pt idx="16">
                  <c:v>104.71</c:v>
                </c:pt>
                <c:pt idx="17">
                  <c:v>104.056</c:v>
                </c:pt>
                <c:pt idx="18">
                  <c:v>104.471</c:v>
                </c:pt>
                <c:pt idx="19">
                  <c:v>104.46899999999999</c:v>
                </c:pt>
                <c:pt idx="20">
                  <c:v>104.684</c:v>
                </c:pt>
                <c:pt idx="21">
                  <c:v>105.09</c:v>
                </c:pt>
                <c:pt idx="22">
                  <c:v>105.55</c:v>
                </c:pt>
                <c:pt idx="23">
                  <c:v>105.23399999999999</c:v>
                </c:pt>
                <c:pt idx="24">
                  <c:v>105.69</c:v>
                </c:pt>
                <c:pt idx="25">
                  <c:v>104.876</c:v>
                </c:pt>
                <c:pt idx="26">
                  <c:v>104.83499999999999</c:v>
                </c:pt>
                <c:pt idx="27">
                  <c:v>104.629</c:v>
                </c:pt>
                <c:pt idx="28">
                  <c:v>104.68899999999999</c:v>
                </c:pt>
                <c:pt idx="29">
                  <c:v>104.724</c:v>
                </c:pt>
                <c:pt idx="30">
                  <c:v>104.883</c:v>
                </c:pt>
                <c:pt idx="31">
                  <c:v>104.71</c:v>
                </c:pt>
                <c:pt idx="32">
                  <c:v>104.806</c:v>
                </c:pt>
                <c:pt idx="33">
                  <c:v>104.536</c:v>
                </c:pt>
                <c:pt idx="34">
                  <c:v>104.608</c:v>
                </c:pt>
                <c:pt idx="35">
                  <c:v>104.87</c:v>
                </c:pt>
                <c:pt idx="36">
                  <c:v>104.925</c:v>
                </c:pt>
                <c:pt idx="37">
                  <c:v>104.83</c:v>
                </c:pt>
                <c:pt idx="38">
                  <c:v>104.8</c:v>
                </c:pt>
                <c:pt idx="39">
                  <c:v>105.045</c:v>
                </c:pt>
                <c:pt idx="40">
                  <c:v>104.97</c:v>
                </c:pt>
                <c:pt idx="41">
                  <c:v>104.99</c:v>
                </c:pt>
                <c:pt idx="42">
                  <c:v>105.23</c:v>
                </c:pt>
                <c:pt idx="43">
                  <c:v>105.19</c:v>
                </c:pt>
                <c:pt idx="44">
                  <c:v>105.45</c:v>
                </c:pt>
                <c:pt idx="45">
                  <c:v>105.45</c:v>
                </c:pt>
                <c:pt idx="46">
                  <c:v>105.26900000000001</c:v>
                </c:pt>
                <c:pt idx="47">
                  <c:v>105.67</c:v>
                </c:pt>
                <c:pt idx="48">
                  <c:v>105.608</c:v>
                </c:pt>
                <c:pt idx="49">
                  <c:v>106.35</c:v>
                </c:pt>
                <c:pt idx="50">
                  <c:v>106.13</c:v>
                </c:pt>
                <c:pt idx="51">
                  <c:v>105.795</c:v>
                </c:pt>
                <c:pt idx="52">
                  <c:v>105.749</c:v>
                </c:pt>
                <c:pt idx="53">
                  <c:v>106.13</c:v>
                </c:pt>
                <c:pt idx="54">
                  <c:v>106.2</c:v>
                </c:pt>
                <c:pt idx="55">
                  <c:v>106.09</c:v>
                </c:pt>
                <c:pt idx="56">
                  <c:v>106.13</c:v>
                </c:pt>
                <c:pt idx="57">
                  <c:v>106.25</c:v>
                </c:pt>
                <c:pt idx="58">
                  <c:v>106.43</c:v>
                </c:pt>
                <c:pt idx="59">
                  <c:v>106.77</c:v>
                </c:pt>
                <c:pt idx="60">
                  <c:v>106.39100000000001</c:v>
                </c:pt>
                <c:pt idx="61">
                  <c:v>106.489</c:v>
                </c:pt>
                <c:pt idx="62">
                  <c:v>106.631</c:v>
                </c:pt>
                <c:pt idx="63">
                  <c:v>106.733</c:v>
                </c:pt>
                <c:pt idx="64">
                  <c:v>106.834</c:v>
                </c:pt>
              </c:numCache>
            </c:numRef>
          </c:val>
          <c:smooth val="0"/>
          <c:extLst>
            <c:ext xmlns:c16="http://schemas.microsoft.com/office/drawing/2014/chart" uri="{C3380CC4-5D6E-409C-BE32-E72D297353CC}">
              <c16:uniqueId val="{00000007-6EF3-4CC8-81C0-1945912E4B8A}"/>
            </c:ext>
          </c:extLst>
        </c:ser>
        <c:dLbls>
          <c:showLegendKey val="0"/>
          <c:showVal val="0"/>
          <c:showCatName val="0"/>
          <c:showSerName val="0"/>
          <c:showPercent val="0"/>
          <c:showBubbleSize val="0"/>
        </c:dLbls>
        <c:smooth val="0"/>
        <c:axId val="186875112"/>
        <c:axId val="120918144"/>
      </c:lineChart>
      <c:dateAx>
        <c:axId val="18687511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20918144"/>
        <c:crosses val="autoZero"/>
        <c:auto val="1"/>
        <c:lblOffset val="100"/>
        <c:baseTimeUnit val="days"/>
      </c:dateAx>
      <c:valAx>
        <c:axId val="120918144"/>
        <c:scaling>
          <c:orientation val="minMax"/>
          <c:max val="110"/>
          <c:min val="7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6875112"/>
        <c:crosses val="autoZero"/>
        <c:crossBetween val="between"/>
        <c:maj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'SEC-9'!$D$96</c:f>
              <c:strCache>
                <c:ptCount val="1"/>
                <c:pt idx="0">
                  <c:v>Bid 2015 XS1208856341</c:v>
                </c:pt>
              </c:strCache>
            </c:strRef>
          </c:tx>
          <c:spPr>
            <a:ln w="28575" cap="rnd">
              <a:solidFill>
                <a:schemeClr val="accent1"/>
              </a:solidFill>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'SEC-9'!$D$97:$D$161</c:f>
              <c:numCache>
                <c:formatCode>0.00</c:formatCode>
                <c:ptCount val="65"/>
                <c:pt idx="0">
                  <c:v>92.808000000000007</c:v>
                </c:pt>
                <c:pt idx="1">
                  <c:v>92.590999999999994</c:v>
                </c:pt>
                <c:pt idx="2">
                  <c:v>92.822999999999993</c:v>
                </c:pt>
                <c:pt idx="3">
                  <c:v>91.97</c:v>
                </c:pt>
                <c:pt idx="4">
                  <c:v>91.814999999999998</c:v>
                </c:pt>
                <c:pt idx="5">
                  <c:v>91.120999999999995</c:v>
                </c:pt>
                <c:pt idx="6">
                  <c:v>90.912999999999997</c:v>
                </c:pt>
                <c:pt idx="7">
                  <c:v>90.756</c:v>
                </c:pt>
                <c:pt idx="8">
                  <c:v>90.914000000000001</c:v>
                </c:pt>
                <c:pt idx="9">
                  <c:v>91.48</c:v>
                </c:pt>
                <c:pt idx="10">
                  <c:v>91.561999999999998</c:v>
                </c:pt>
                <c:pt idx="11">
                  <c:v>91.266000000000005</c:v>
                </c:pt>
                <c:pt idx="12">
                  <c:v>90.691000000000003</c:v>
                </c:pt>
                <c:pt idx="13">
                  <c:v>90.528999999999996</c:v>
                </c:pt>
                <c:pt idx="14">
                  <c:v>90.816000000000003</c:v>
                </c:pt>
                <c:pt idx="15">
                  <c:v>90.763999999999996</c:v>
                </c:pt>
                <c:pt idx="16">
                  <c:v>90.650999999999996</c:v>
                </c:pt>
                <c:pt idx="17">
                  <c:v>90.736000000000004</c:v>
                </c:pt>
                <c:pt idx="18">
                  <c:v>90.936999999999998</c:v>
                </c:pt>
                <c:pt idx="19">
                  <c:v>91.093000000000004</c:v>
                </c:pt>
                <c:pt idx="20">
                  <c:v>91.459000000000003</c:v>
                </c:pt>
                <c:pt idx="21">
                  <c:v>91.652000000000001</c:v>
                </c:pt>
                <c:pt idx="22">
                  <c:v>91.894000000000005</c:v>
                </c:pt>
                <c:pt idx="23">
                  <c:v>92.37</c:v>
                </c:pt>
                <c:pt idx="24">
                  <c:v>92.01</c:v>
                </c:pt>
                <c:pt idx="25">
                  <c:v>91.454999999999998</c:v>
                </c:pt>
                <c:pt idx="26">
                  <c:v>91.489000000000004</c:v>
                </c:pt>
                <c:pt idx="27">
                  <c:v>91.302999999999997</c:v>
                </c:pt>
                <c:pt idx="28">
                  <c:v>91.364999999999995</c:v>
                </c:pt>
                <c:pt idx="29">
                  <c:v>91.415999999999997</c:v>
                </c:pt>
                <c:pt idx="30">
                  <c:v>91.47</c:v>
                </c:pt>
                <c:pt idx="31">
                  <c:v>91.334999999999994</c:v>
                </c:pt>
                <c:pt idx="32">
                  <c:v>91.585999999999999</c:v>
                </c:pt>
                <c:pt idx="33">
                  <c:v>91.447999999999993</c:v>
                </c:pt>
                <c:pt idx="34">
                  <c:v>91.412999999999997</c:v>
                </c:pt>
                <c:pt idx="35">
                  <c:v>91.528000000000006</c:v>
                </c:pt>
                <c:pt idx="36">
                  <c:v>91.296000000000006</c:v>
                </c:pt>
                <c:pt idx="37">
                  <c:v>91.168999999999997</c:v>
                </c:pt>
                <c:pt idx="38">
                  <c:v>91.108000000000004</c:v>
                </c:pt>
                <c:pt idx="39">
                  <c:v>91.522000000000006</c:v>
                </c:pt>
                <c:pt idx="40">
                  <c:v>91.516000000000005</c:v>
                </c:pt>
                <c:pt idx="41">
                  <c:v>91.561000000000007</c:v>
                </c:pt>
                <c:pt idx="42">
                  <c:v>91.671999999999997</c:v>
                </c:pt>
                <c:pt idx="43">
                  <c:v>91.912000000000006</c:v>
                </c:pt>
                <c:pt idx="44">
                  <c:v>92.100999999999999</c:v>
                </c:pt>
                <c:pt idx="45">
                  <c:v>92.260999999999996</c:v>
                </c:pt>
                <c:pt idx="46">
                  <c:v>92.534000000000006</c:v>
                </c:pt>
                <c:pt idx="47">
                  <c:v>92.774000000000001</c:v>
                </c:pt>
                <c:pt idx="48">
                  <c:v>92.977000000000004</c:v>
                </c:pt>
                <c:pt idx="49">
                  <c:v>92.962000000000003</c:v>
                </c:pt>
                <c:pt idx="50">
                  <c:v>92.698999999999998</c:v>
                </c:pt>
                <c:pt idx="51">
                  <c:v>93.048000000000002</c:v>
                </c:pt>
                <c:pt idx="52">
                  <c:v>92.893000000000001</c:v>
                </c:pt>
                <c:pt idx="53">
                  <c:v>92.888000000000005</c:v>
                </c:pt>
                <c:pt idx="54">
                  <c:v>92.945999999999998</c:v>
                </c:pt>
                <c:pt idx="55">
                  <c:v>92.864000000000004</c:v>
                </c:pt>
                <c:pt idx="56">
                  <c:v>92.703999999999994</c:v>
                </c:pt>
                <c:pt idx="57">
                  <c:v>92.823999999999998</c:v>
                </c:pt>
                <c:pt idx="58">
                  <c:v>93.093000000000004</c:v>
                </c:pt>
                <c:pt idx="59">
                  <c:v>93.42</c:v>
                </c:pt>
                <c:pt idx="60">
                  <c:v>93.387</c:v>
                </c:pt>
                <c:pt idx="61">
                  <c:v>93.456000000000003</c:v>
                </c:pt>
                <c:pt idx="62">
                  <c:v>93.569000000000003</c:v>
                </c:pt>
                <c:pt idx="63">
                  <c:v>93.545000000000002</c:v>
                </c:pt>
                <c:pt idx="64">
                  <c:v>93.628</c:v>
                </c:pt>
              </c:numCache>
            </c:numRef>
          </c:val>
          <c:smooth val="0"/>
          <c:extLst>
            <c:ext xmlns:c16="http://schemas.microsoft.com/office/drawing/2014/chart" uri="{C3380CC4-5D6E-409C-BE32-E72D297353CC}">
              <c16:uniqueId val="{00000000-C394-4D99-9245-3810FF0D38FF}"/>
            </c:ext>
          </c:extLst>
        </c:ser>
        <c:ser>
          <c:idx val="1"/>
          <c:order val="1"/>
          <c:tx>
            <c:strRef>
              <c:f>'SEC-9'!$E$96</c:f>
              <c:strCache>
                <c:ptCount val="1"/>
                <c:pt idx="0">
                  <c:v>Offer 2015 XS1208856341</c:v>
                </c:pt>
              </c:strCache>
            </c:strRef>
          </c:tx>
          <c:spPr>
            <a:ln w="28575" cap="rnd">
              <a:solidFill>
                <a:schemeClr val="accent2"/>
              </a:solidFill>
              <a:prstDash val="sysDash"/>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'SEC-9'!$E$97:$E$161</c:f>
              <c:numCache>
                <c:formatCode>0.00</c:formatCode>
                <c:ptCount val="65"/>
                <c:pt idx="0">
                  <c:v>93.15</c:v>
                </c:pt>
                <c:pt idx="1">
                  <c:v>92.932000000000002</c:v>
                </c:pt>
                <c:pt idx="2">
                  <c:v>93.165000000000006</c:v>
                </c:pt>
                <c:pt idx="3">
                  <c:v>92.308000000000007</c:v>
                </c:pt>
                <c:pt idx="4">
                  <c:v>92.331000000000003</c:v>
                </c:pt>
                <c:pt idx="5">
                  <c:v>91.454999999999998</c:v>
                </c:pt>
                <c:pt idx="6">
                  <c:v>91.245999999999995</c:v>
                </c:pt>
                <c:pt idx="7">
                  <c:v>91.087999999999994</c:v>
                </c:pt>
                <c:pt idx="8">
                  <c:v>91.247</c:v>
                </c:pt>
                <c:pt idx="9">
                  <c:v>91.814999999999998</c:v>
                </c:pt>
                <c:pt idx="10">
                  <c:v>92.052000000000007</c:v>
                </c:pt>
                <c:pt idx="11">
                  <c:v>91.676000000000002</c:v>
                </c:pt>
                <c:pt idx="12">
                  <c:v>91.022999999999996</c:v>
                </c:pt>
                <c:pt idx="13">
                  <c:v>90.86</c:v>
                </c:pt>
                <c:pt idx="14">
                  <c:v>91.147999999999996</c:v>
                </c:pt>
                <c:pt idx="15">
                  <c:v>91.096000000000004</c:v>
                </c:pt>
                <c:pt idx="16">
                  <c:v>90.981999999999999</c:v>
                </c:pt>
                <c:pt idx="17">
                  <c:v>91.188000000000002</c:v>
                </c:pt>
                <c:pt idx="18">
                  <c:v>91.269000000000005</c:v>
                </c:pt>
                <c:pt idx="19">
                  <c:v>91.426000000000002</c:v>
                </c:pt>
                <c:pt idx="20">
                  <c:v>91.793000000000006</c:v>
                </c:pt>
                <c:pt idx="21">
                  <c:v>91.986999999999995</c:v>
                </c:pt>
                <c:pt idx="22">
                  <c:v>92.23</c:v>
                </c:pt>
                <c:pt idx="23">
                  <c:v>92.7</c:v>
                </c:pt>
                <c:pt idx="24">
                  <c:v>92.338999999999999</c:v>
                </c:pt>
                <c:pt idx="25">
                  <c:v>91.789000000000001</c:v>
                </c:pt>
                <c:pt idx="26">
                  <c:v>91.822999999999993</c:v>
                </c:pt>
                <c:pt idx="27">
                  <c:v>91.635999999999996</c:v>
                </c:pt>
                <c:pt idx="28">
                  <c:v>91.697999999999993</c:v>
                </c:pt>
                <c:pt idx="29">
                  <c:v>91.748999999999995</c:v>
                </c:pt>
                <c:pt idx="30">
                  <c:v>91.802999999999997</c:v>
                </c:pt>
                <c:pt idx="31">
                  <c:v>91.745000000000005</c:v>
                </c:pt>
                <c:pt idx="32">
                  <c:v>91.92</c:v>
                </c:pt>
                <c:pt idx="33">
                  <c:v>91.781000000000006</c:v>
                </c:pt>
                <c:pt idx="34">
                  <c:v>91.745999999999995</c:v>
                </c:pt>
                <c:pt idx="35">
                  <c:v>91.872</c:v>
                </c:pt>
                <c:pt idx="36">
                  <c:v>91.628</c:v>
                </c:pt>
                <c:pt idx="37">
                  <c:v>91.534000000000006</c:v>
                </c:pt>
                <c:pt idx="38">
                  <c:v>91.438999999999993</c:v>
                </c:pt>
                <c:pt idx="39">
                  <c:v>91.843999999999994</c:v>
                </c:pt>
                <c:pt idx="40">
                  <c:v>91.847999999999999</c:v>
                </c:pt>
                <c:pt idx="41">
                  <c:v>91.772999999999996</c:v>
                </c:pt>
                <c:pt idx="42">
                  <c:v>92.004999999999995</c:v>
                </c:pt>
                <c:pt idx="43">
                  <c:v>92.322000000000003</c:v>
                </c:pt>
                <c:pt idx="44">
                  <c:v>92.424999999999997</c:v>
                </c:pt>
                <c:pt idx="45">
                  <c:v>92.596000000000004</c:v>
                </c:pt>
                <c:pt idx="46">
                  <c:v>92.87</c:v>
                </c:pt>
                <c:pt idx="47">
                  <c:v>93.111000000000004</c:v>
                </c:pt>
                <c:pt idx="48">
                  <c:v>93.314999999999998</c:v>
                </c:pt>
                <c:pt idx="49">
                  <c:v>93.3</c:v>
                </c:pt>
                <c:pt idx="50">
                  <c:v>93.036000000000001</c:v>
                </c:pt>
                <c:pt idx="51">
                  <c:v>93.385999999999996</c:v>
                </c:pt>
                <c:pt idx="52">
                  <c:v>93.23</c:v>
                </c:pt>
                <c:pt idx="53">
                  <c:v>93.224999999999994</c:v>
                </c:pt>
                <c:pt idx="54">
                  <c:v>93.283000000000001</c:v>
                </c:pt>
                <c:pt idx="55">
                  <c:v>93.200999999999993</c:v>
                </c:pt>
                <c:pt idx="56">
                  <c:v>93.04</c:v>
                </c:pt>
                <c:pt idx="57">
                  <c:v>93.161000000000001</c:v>
                </c:pt>
                <c:pt idx="58">
                  <c:v>93.430999999999997</c:v>
                </c:pt>
                <c:pt idx="59">
                  <c:v>93.759</c:v>
                </c:pt>
                <c:pt idx="60">
                  <c:v>93.725999999999999</c:v>
                </c:pt>
                <c:pt idx="61">
                  <c:v>93.795000000000002</c:v>
                </c:pt>
                <c:pt idx="62">
                  <c:v>93.908000000000001</c:v>
                </c:pt>
                <c:pt idx="63">
                  <c:v>93.884</c:v>
                </c:pt>
                <c:pt idx="64">
                  <c:v>93.966999999999999</c:v>
                </c:pt>
              </c:numCache>
            </c:numRef>
          </c:val>
          <c:smooth val="0"/>
          <c:extLst>
            <c:ext xmlns:c16="http://schemas.microsoft.com/office/drawing/2014/chart" uri="{C3380CC4-5D6E-409C-BE32-E72D297353CC}">
              <c16:uniqueId val="{00000001-C394-4D99-9245-3810FF0D38FF}"/>
            </c:ext>
          </c:extLst>
        </c:ser>
        <c:dLbls>
          <c:showLegendKey val="0"/>
          <c:showVal val="0"/>
          <c:showCatName val="0"/>
          <c:showSerName val="0"/>
          <c:showPercent val="0"/>
          <c:showBubbleSize val="0"/>
        </c:dLbls>
        <c:smooth val="0"/>
        <c:axId val="186368376"/>
        <c:axId val="120906752"/>
      </c:lineChart>
      <c:dateAx>
        <c:axId val="18636837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20906752"/>
        <c:crosses val="autoZero"/>
        <c:auto val="1"/>
        <c:lblOffset val="100"/>
        <c:baseTimeUnit val="days"/>
      </c:dateAx>
      <c:valAx>
        <c:axId val="120906752"/>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63683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'SEC-9'!$D$165</c:f>
              <c:strCache>
                <c:ptCount val="1"/>
                <c:pt idx="0">
                  <c:v>Bid 2022 XS2536817211</c:v>
                </c:pt>
              </c:strCache>
            </c:strRef>
          </c:tx>
          <c:spPr>
            <a:ln w="28575" cap="rnd">
              <a:solidFill>
                <a:schemeClr val="accent1"/>
              </a:solidFill>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'SEC-9'!$D$166:$D$230</c:f>
              <c:numCache>
                <c:formatCode>0.00</c:formatCode>
                <c:ptCount val="65"/>
                <c:pt idx="0">
                  <c:v>102.691</c:v>
                </c:pt>
                <c:pt idx="1">
                  <c:v>102.55500000000001</c:v>
                </c:pt>
                <c:pt idx="2">
                  <c:v>102.896</c:v>
                </c:pt>
                <c:pt idx="3">
                  <c:v>102.53100000000001</c:v>
                </c:pt>
                <c:pt idx="4">
                  <c:v>102.214</c:v>
                </c:pt>
                <c:pt idx="5">
                  <c:v>102.319</c:v>
                </c:pt>
                <c:pt idx="6">
                  <c:v>102.17100000000001</c:v>
                </c:pt>
                <c:pt idx="7">
                  <c:v>102.05800000000001</c:v>
                </c:pt>
                <c:pt idx="8">
                  <c:v>102.316</c:v>
                </c:pt>
                <c:pt idx="9">
                  <c:v>102.379</c:v>
                </c:pt>
                <c:pt idx="10">
                  <c:v>102.34699999999999</c:v>
                </c:pt>
                <c:pt idx="11">
                  <c:v>102.18300000000001</c:v>
                </c:pt>
                <c:pt idx="12">
                  <c:v>102.29600000000001</c:v>
                </c:pt>
                <c:pt idx="13">
                  <c:v>102.173</c:v>
                </c:pt>
                <c:pt idx="14">
                  <c:v>102.301</c:v>
                </c:pt>
                <c:pt idx="15">
                  <c:v>102.28400000000001</c:v>
                </c:pt>
                <c:pt idx="16">
                  <c:v>102.20399999999999</c:v>
                </c:pt>
                <c:pt idx="17">
                  <c:v>102.175</c:v>
                </c:pt>
                <c:pt idx="18">
                  <c:v>102.465</c:v>
                </c:pt>
                <c:pt idx="19">
                  <c:v>102.482</c:v>
                </c:pt>
                <c:pt idx="20">
                  <c:v>102.592</c:v>
                </c:pt>
                <c:pt idx="21">
                  <c:v>102.717</c:v>
                </c:pt>
                <c:pt idx="22">
                  <c:v>102.79</c:v>
                </c:pt>
                <c:pt idx="23">
                  <c:v>102.85899999999999</c:v>
                </c:pt>
                <c:pt idx="24">
                  <c:v>102.366</c:v>
                </c:pt>
                <c:pt idx="25">
                  <c:v>102.575</c:v>
                </c:pt>
                <c:pt idx="26">
                  <c:v>102.63</c:v>
                </c:pt>
                <c:pt idx="27">
                  <c:v>102.40900000000001</c:v>
                </c:pt>
                <c:pt idx="28">
                  <c:v>102.371</c:v>
                </c:pt>
                <c:pt idx="29">
                  <c:v>102.44499999999999</c:v>
                </c:pt>
                <c:pt idx="30">
                  <c:v>102.64</c:v>
                </c:pt>
                <c:pt idx="31">
                  <c:v>102.367</c:v>
                </c:pt>
                <c:pt idx="32">
                  <c:v>102.595</c:v>
                </c:pt>
                <c:pt idx="33">
                  <c:v>102.39400000000001</c:v>
                </c:pt>
                <c:pt idx="34">
                  <c:v>102.334</c:v>
                </c:pt>
                <c:pt idx="35">
                  <c:v>102.355</c:v>
                </c:pt>
                <c:pt idx="36">
                  <c:v>102.28700000000001</c:v>
                </c:pt>
                <c:pt idx="37">
                  <c:v>102.164</c:v>
                </c:pt>
                <c:pt idx="38">
                  <c:v>102.22799999999999</c:v>
                </c:pt>
                <c:pt idx="39">
                  <c:v>102.879</c:v>
                </c:pt>
                <c:pt idx="40">
                  <c:v>102.387</c:v>
                </c:pt>
                <c:pt idx="41">
                  <c:v>102.33499999999999</c:v>
                </c:pt>
                <c:pt idx="42">
                  <c:v>102.38800000000001</c:v>
                </c:pt>
                <c:pt idx="43">
                  <c:v>102.47199999999999</c:v>
                </c:pt>
                <c:pt idx="44">
                  <c:v>102.584</c:v>
                </c:pt>
                <c:pt idx="45">
                  <c:v>102.706</c:v>
                </c:pt>
                <c:pt idx="46">
                  <c:v>102.74299999999999</c:v>
                </c:pt>
                <c:pt idx="47">
                  <c:v>102.867</c:v>
                </c:pt>
                <c:pt idx="48">
                  <c:v>103.01600000000001</c:v>
                </c:pt>
                <c:pt idx="49">
                  <c:v>102.974</c:v>
                </c:pt>
                <c:pt idx="50">
                  <c:v>102.824</c:v>
                </c:pt>
                <c:pt idx="51">
                  <c:v>103.05800000000001</c:v>
                </c:pt>
                <c:pt idx="52">
                  <c:v>102.91800000000001</c:v>
                </c:pt>
                <c:pt idx="53">
                  <c:v>102.922</c:v>
                </c:pt>
                <c:pt idx="54">
                  <c:v>102.955</c:v>
                </c:pt>
                <c:pt idx="55">
                  <c:v>102.92700000000001</c:v>
                </c:pt>
                <c:pt idx="56">
                  <c:v>102.902</c:v>
                </c:pt>
                <c:pt idx="57">
                  <c:v>102.99299999999999</c:v>
                </c:pt>
                <c:pt idx="58">
                  <c:v>103.11</c:v>
                </c:pt>
                <c:pt idx="59">
                  <c:v>103.227</c:v>
                </c:pt>
                <c:pt idx="60">
                  <c:v>103.309</c:v>
                </c:pt>
                <c:pt idx="61">
                  <c:v>103.45399999999999</c:v>
                </c:pt>
                <c:pt idx="62">
                  <c:v>103.524</c:v>
                </c:pt>
                <c:pt idx="63">
                  <c:v>103.52200000000001</c:v>
                </c:pt>
                <c:pt idx="64">
                  <c:v>103.559</c:v>
                </c:pt>
              </c:numCache>
            </c:numRef>
          </c:val>
          <c:smooth val="0"/>
          <c:extLst>
            <c:ext xmlns:c16="http://schemas.microsoft.com/office/drawing/2014/chart" uri="{C3380CC4-5D6E-409C-BE32-E72D297353CC}">
              <c16:uniqueId val="{00000000-0D3C-458D-A36C-FF2978A470F5}"/>
            </c:ext>
          </c:extLst>
        </c:ser>
        <c:ser>
          <c:idx val="1"/>
          <c:order val="1"/>
          <c:tx>
            <c:strRef>
              <c:f>'SEC-9'!$E$165</c:f>
              <c:strCache>
                <c:ptCount val="1"/>
                <c:pt idx="0">
                  <c:v>Offer 2022 XS2536817211</c:v>
                </c:pt>
              </c:strCache>
            </c:strRef>
          </c:tx>
          <c:spPr>
            <a:ln w="28575" cap="rnd">
              <a:solidFill>
                <a:schemeClr val="accent2"/>
              </a:solidFill>
              <a:prstDash val="sysDash"/>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'SEC-9'!$E$166:$E$230</c:f>
              <c:numCache>
                <c:formatCode>0.00</c:formatCode>
                <c:ptCount val="65"/>
                <c:pt idx="0">
                  <c:v>103.054</c:v>
                </c:pt>
                <c:pt idx="1">
                  <c:v>102.917</c:v>
                </c:pt>
                <c:pt idx="2">
                  <c:v>103.259</c:v>
                </c:pt>
                <c:pt idx="3">
                  <c:v>102.892</c:v>
                </c:pt>
                <c:pt idx="4">
                  <c:v>102.574</c:v>
                </c:pt>
                <c:pt idx="5">
                  <c:v>102.679</c:v>
                </c:pt>
                <c:pt idx="6">
                  <c:v>102.53</c:v>
                </c:pt>
                <c:pt idx="7">
                  <c:v>102.417</c:v>
                </c:pt>
                <c:pt idx="8">
                  <c:v>102.675</c:v>
                </c:pt>
                <c:pt idx="9">
                  <c:v>102.738</c:v>
                </c:pt>
                <c:pt idx="10">
                  <c:v>102.706</c:v>
                </c:pt>
                <c:pt idx="11">
                  <c:v>102.541</c:v>
                </c:pt>
                <c:pt idx="12">
                  <c:v>102.655</c:v>
                </c:pt>
                <c:pt idx="13">
                  <c:v>102.53100000000001</c:v>
                </c:pt>
                <c:pt idx="14">
                  <c:v>102.65900000000001</c:v>
                </c:pt>
                <c:pt idx="15">
                  <c:v>102.642</c:v>
                </c:pt>
                <c:pt idx="16">
                  <c:v>102.56100000000001</c:v>
                </c:pt>
                <c:pt idx="17">
                  <c:v>102.532</c:v>
                </c:pt>
                <c:pt idx="18">
                  <c:v>102.82299999999999</c:v>
                </c:pt>
                <c:pt idx="19">
                  <c:v>102.84</c:v>
                </c:pt>
                <c:pt idx="20">
                  <c:v>102.95</c:v>
                </c:pt>
                <c:pt idx="21">
                  <c:v>103.07599999999999</c:v>
                </c:pt>
                <c:pt idx="22">
                  <c:v>103.149</c:v>
                </c:pt>
                <c:pt idx="23">
                  <c:v>103.218</c:v>
                </c:pt>
                <c:pt idx="24">
                  <c:v>102.72199999999999</c:v>
                </c:pt>
                <c:pt idx="25">
                  <c:v>102.932</c:v>
                </c:pt>
                <c:pt idx="26">
                  <c:v>102.98699999999999</c:v>
                </c:pt>
                <c:pt idx="27">
                  <c:v>102.765</c:v>
                </c:pt>
                <c:pt idx="28">
                  <c:v>102.726</c:v>
                </c:pt>
                <c:pt idx="29">
                  <c:v>102.8</c:v>
                </c:pt>
                <c:pt idx="30">
                  <c:v>102.996</c:v>
                </c:pt>
                <c:pt idx="31">
                  <c:v>102.72199999999999</c:v>
                </c:pt>
                <c:pt idx="32">
                  <c:v>102.95099999999999</c:v>
                </c:pt>
                <c:pt idx="33">
                  <c:v>102.748</c:v>
                </c:pt>
                <c:pt idx="34">
                  <c:v>102.688</c:v>
                </c:pt>
                <c:pt idx="35">
                  <c:v>102.709</c:v>
                </c:pt>
                <c:pt idx="36">
                  <c:v>102.64</c:v>
                </c:pt>
                <c:pt idx="37">
                  <c:v>102.517</c:v>
                </c:pt>
                <c:pt idx="38">
                  <c:v>102.581</c:v>
                </c:pt>
                <c:pt idx="39">
                  <c:v>103.23399999999999</c:v>
                </c:pt>
                <c:pt idx="40">
                  <c:v>102.74</c:v>
                </c:pt>
                <c:pt idx="41">
                  <c:v>102.688</c:v>
                </c:pt>
                <c:pt idx="42">
                  <c:v>102.741</c:v>
                </c:pt>
                <c:pt idx="43">
                  <c:v>102.825</c:v>
                </c:pt>
                <c:pt idx="44">
                  <c:v>102.937</c:v>
                </c:pt>
                <c:pt idx="45">
                  <c:v>103.059</c:v>
                </c:pt>
                <c:pt idx="46">
                  <c:v>103.096</c:v>
                </c:pt>
                <c:pt idx="47">
                  <c:v>103.221</c:v>
                </c:pt>
                <c:pt idx="48">
                  <c:v>103.37</c:v>
                </c:pt>
                <c:pt idx="49">
                  <c:v>103.327</c:v>
                </c:pt>
                <c:pt idx="50">
                  <c:v>103.17700000000001</c:v>
                </c:pt>
                <c:pt idx="51">
                  <c:v>103.41200000000001</c:v>
                </c:pt>
                <c:pt idx="52">
                  <c:v>103.271</c:v>
                </c:pt>
                <c:pt idx="53">
                  <c:v>103.274</c:v>
                </c:pt>
                <c:pt idx="54">
                  <c:v>103.307</c:v>
                </c:pt>
                <c:pt idx="55">
                  <c:v>103.279</c:v>
                </c:pt>
                <c:pt idx="56">
                  <c:v>103.254</c:v>
                </c:pt>
                <c:pt idx="57">
                  <c:v>103.345</c:v>
                </c:pt>
                <c:pt idx="58">
                  <c:v>103.462</c:v>
                </c:pt>
                <c:pt idx="59">
                  <c:v>103.57899999999999</c:v>
                </c:pt>
                <c:pt idx="60">
                  <c:v>103.66200000000001</c:v>
                </c:pt>
                <c:pt idx="61">
                  <c:v>103.807</c:v>
                </c:pt>
                <c:pt idx="62">
                  <c:v>103.877</c:v>
                </c:pt>
                <c:pt idx="63">
                  <c:v>103.874</c:v>
                </c:pt>
                <c:pt idx="64">
                  <c:v>103.91200000000001</c:v>
                </c:pt>
              </c:numCache>
            </c:numRef>
          </c:val>
          <c:smooth val="0"/>
          <c:extLst>
            <c:ext xmlns:c16="http://schemas.microsoft.com/office/drawing/2014/chart" uri="{C3380CC4-5D6E-409C-BE32-E72D297353CC}">
              <c16:uniqueId val="{00000001-0D3C-458D-A36C-FF2978A470F5}"/>
            </c:ext>
          </c:extLst>
        </c:ser>
        <c:dLbls>
          <c:showLegendKey val="0"/>
          <c:showVal val="0"/>
          <c:showCatName val="0"/>
          <c:showSerName val="0"/>
          <c:showPercent val="0"/>
          <c:showBubbleSize val="0"/>
        </c:dLbls>
        <c:smooth val="0"/>
        <c:axId val="187209120"/>
        <c:axId val="187209504"/>
      </c:lineChart>
      <c:dateAx>
        <c:axId val="18720912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7209504"/>
        <c:crosses val="autoZero"/>
        <c:auto val="1"/>
        <c:lblOffset val="100"/>
        <c:baseTimeUnit val="days"/>
      </c:dateAx>
      <c:valAx>
        <c:axId val="187209504"/>
        <c:scaling>
          <c:orientation val="minMax"/>
          <c:min val="10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72091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'SEC-9'!$D$328</c:f>
              <c:strCache>
                <c:ptCount val="1"/>
                <c:pt idx="0">
                  <c:v>Bid 2020 XS2234571771</c:v>
                </c:pt>
              </c:strCache>
            </c:strRef>
          </c:tx>
          <c:spPr>
            <a:ln w="28575" cap="rnd">
              <a:solidFill>
                <a:schemeClr val="accent1"/>
              </a:solidFill>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'SEC-9'!$D$329:$D$393</c:f>
              <c:numCache>
                <c:formatCode>0.00</c:formatCode>
                <c:ptCount val="65"/>
                <c:pt idx="0">
                  <c:v>60.534999999999997</c:v>
                </c:pt>
                <c:pt idx="1">
                  <c:v>59.984000000000002</c:v>
                </c:pt>
                <c:pt idx="2">
                  <c:v>60.627000000000002</c:v>
                </c:pt>
                <c:pt idx="3">
                  <c:v>60.100999999999999</c:v>
                </c:pt>
                <c:pt idx="4">
                  <c:v>59.49</c:v>
                </c:pt>
                <c:pt idx="5">
                  <c:v>59.808999999999997</c:v>
                </c:pt>
                <c:pt idx="6">
                  <c:v>59.661999999999999</c:v>
                </c:pt>
                <c:pt idx="7">
                  <c:v>59.472999999999999</c:v>
                </c:pt>
                <c:pt idx="8">
                  <c:v>59.725000000000001</c:v>
                </c:pt>
                <c:pt idx="9">
                  <c:v>60.301000000000002</c:v>
                </c:pt>
                <c:pt idx="10">
                  <c:v>60.651000000000003</c:v>
                </c:pt>
                <c:pt idx="11">
                  <c:v>59.942</c:v>
                </c:pt>
                <c:pt idx="12">
                  <c:v>60.127000000000002</c:v>
                </c:pt>
                <c:pt idx="13">
                  <c:v>59.764000000000003</c:v>
                </c:pt>
                <c:pt idx="14">
                  <c:v>60.316000000000003</c:v>
                </c:pt>
                <c:pt idx="15">
                  <c:v>60.057000000000002</c:v>
                </c:pt>
                <c:pt idx="16">
                  <c:v>59.984000000000002</c:v>
                </c:pt>
                <c:pt idx="17">
                  <c:v>59.597999999999999</c:v>
                </c:pt>
                <c:pt idx="18">
                  <c:v>59.911000000000001</c:v>
                </c:pt>
                <c:pt idx="19">
                  <c:v>60.371000000000002</c:v>
                </c:pt>
                <c:pt idx="20">
                  <c:v>60.481000000000002</c:v>
                </c:pt>
                <c:pt idx="21">
                  <c:v>61.283000000000001</c:v>
                </c:pt>
                <c:pt idx="22">
                  <c:v>60.966000000000001</c:v>
                </c:pt>
                <c:pt idx="23">
                  <c:v>61.290999999999997</c:v>
                </c:pt>
                <c:pt idx="24">
                  <c:v>60.276000000000003</c:v>
                </c:pt>
                <c:pt idx="25">
                  <c:v>60.523000000000003</c:v>
                </c:pt>
                <c:pt idx="26">
                  <c:v>60.328000000000003</c:v>
                </c:pt>
                <c:pt idx="27">
                  <c:v>60.16</c:v>
                </c:pt>
                <c:pt idx="28">
                  <c:v>60.295999999999999</c:v>
                </c:pt>
                <c:pt idx="29">
                  <c:v>60.526000000000003</c:v>
                </c:pt>
                <c:pt idx="30">
                  <c:v>60.625</c:v>
                </c:pt>
                <c:pt idx="31">
                  <c:v>59.819000000000003</c:v>
                </c:pt>
                <c:pt idx="32">
                  <c:v>60.311</c:v>
                </c:pt>
                <c:pt idx="33">
                  <c:v>60.185000000000002</c:v>
                </c:pt>
                <c:pt idx="34">
                  <c:v>60.256</c:v>
                </c:pt>
                <c:pt idx="35">
                  <c:v>60.277000000000001</c:v>
                </c:pt>
                <c:pt idx="36">
                  <c:v>59.83</c:v>
                </c:pt>
                <c:pt idx="37">
                  <c:v>59.49</c:v>
                </c:pt>
                <c:pt idx="38">
                  <c:v>59.679000000000002</c:v>
                </c:pt>
                <c:pt idx="39">
                  <c:v>59.984999999999999</c:v>
                </c:pt>
                <c:pt idx="40">
                  <c:v>59.994999999999997</c:v>
                </c:pt>
                <c:pt idx="41">
                  <c:v>59.716000000000001</c:v>
                </c:pt>
                <c:pt idx="42">
                  <c:v>60.054000000000002</c:v>
                </c:pt>
                <c:pt idx="43">
                  <c:v>59.99</c:v>
                </c:pt>
                <c:pt idx="44">
                  <c:v>60.174999999999997</c:v>
                </c:pt>
                <c:pt idx="45">
                  <c:v>60.183999999999997</c:v>
                </c:pt>
                <c:pt idx="46">
                  <c:v>60.377000000000002</c:v>
                </c:pt>
                <c:pt idx="47">
                  <c:v>60.628999999999998</c:v>
                </c:pt>
                <c:pt idx="48">
                  <c:v>60.847000000000001</c:v>
                </c:pt>
                <c:pt idx="49">
                  <c:v>61.05</c:v>
                </c:pt>
                <c:pt idx="50">
                  <c:v>60.957999999999998</c:v>
                </c:pt>
                <c:pt idx="51">
                  <c:v>61.451999999999998</c:v>
                </c:pt>
                <c:pt idx="52">
                  <c:v>61.197000000000003</c:v>
                </c:pt>
                <c:pt idx="53">
                  <c:v>61.341000000000001</c:v>
                </c:pt>
                <c:pt idx="54">
                  <c:v>61.411999999999999</c:v>
                </c:pt>
                <c:pt idx="55">
                  <c:v>61.287999999999997</c:v>
                </c:pt>
                <c:pt idx="56">
                  <c:v>61.140999999999998</c:v>
                </c:pt>
                <c:pt idx="57">
                  <c:v>61.156999999999996</c:v>
                </c:pt>
                <c:pt idx="58">
                  <c:v>61.493000000000002</c:v>
                </c:pt>
                <c:pt idx="59">
                  <c:v>61.776000000000003</c:v>
                </c:pt>
                <c:pt idx="60">
                  <c:v>61.948999999999998</c:v>
                </c:pt>
                <c:pt idx="61">
                  <c:v>62.31</c:v>
                </c:pt>
                <c:pt idx="62">
                  <c:v>62.176000000000002</c:v>
                </c:pt>
                <c:pt idx="63">
                  <c:v>62.222999999999999</c:v>
                </c:pt>
                <c:pt idx="64">
                  <c:v>62.241</c:v>
                </c:pt>
              </c:numCache>
            </c:numRef>
          </c:val>
          <c:smooth val="0"/>
          <c:extLst>
            <c:ext xmlns:c16="http://schemas.microsoft.com/office/drawing/2014/chart" uri="{C3380CC4-5D6E-409C-BE32-E72D297353CC}">
              <c16:uniqueId val="{00000000-3208-4673-AF8A-BD54CB9519E8}"/>
            </c:ext>
          </c:extLst>
        </c:ser>
        <c:ser>
          <c:idx val="1"/>
          <c:order val="1"/>
          <c:tx>
            <c:strRef>
              <c:f>'SEC-9'!$E$328</c:f>
              <c:strCache>
                <c:ptCount val="1"/>
                <c:pt idx="0">
                  <c:v>Offer 2020 XS2234571771</c:v>
                </c:pt>
              </c:strCache>
            </c:strRef>
          </c:tx>
          <c:spPr>
            <a:ln w="28575" cap="rnd">
              <a:solidFill>
                <a:schemeClr val="accent2"/>
              </a:solidFill>
              <a:prstDash val="sysDash"/>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'SEC-9'!$E$329:$E$393</c:f>
              <c:numCache>
                <c:formatCode>0.00</c:formatCode>
                <c:ptCount val="65"/>
                <c:pt idx="0">
                  <c:v>61.152000000000001</c:v>
                </c:pt>
                <c:pt idx="1">
                  <c:v>60.594000000000001</c:v>
                </c:pt>
                <c:pt idx="2">
                  <c:v>61.244999999999997</c:v>
                </c:pt>
                <c:pt idx="3">
                  <c:v>60.712000000000003</c:v>
                </c:pt>
                <c:pt idx="4">
                  <c:v>60.094000000000001</c:v>
                </c:pt>
                <c:pt idx="5">
                  <c:v>60.415999999999997</c:v>
                </c:pt>
                <c:pt idx="6">
                  <c:v>60.268000000000001</c:v>
                </c:pt>
                <c:pt idx="7">
                  <c:v>60.076000000000001</c:v>
                </c:pt>
                <c:pt idx="8">
                  <c:v>60.331000000000003</c:v>
                </c:pt>
                <c:pt idx="9">
                  <c:v>60.914000000000001</c:v>
                </c:pt>
                <c:pt idx="10">
                  <c:v>61.268999999999998</c:v>
                </c:pt>
                <c:pt idx="11">
                  <c:v>60.551000000000002</c:v>
                </c:pt>
                <c:pt idx="12">
                  <c:v>60.738</c:v>
                </c:pt>
                <c:pt idx="13">
                  <c:v>60.37</c:v>
                </c:pt>
                <c:pt idx="14">
                  <c:v>60.929000000000002</c:v>
                </c:pt>
                <c:pt idx="15">
                  <c:v>60.667000000000002</c:v>
                </c:pt>
                <c:pt idx="16">
                  <c:v>60.593000000000004</c:v>
                </c:pt>
                <c:pt idx="17">
                  <c:v>60.201999999999998</c:v>
                </c:pt>
                <c:pt idx="18">
                  <c:v>60.518999999999998</c:v>
                </c:pt>
                <c:pt idx="19">
                  <c:v>60.984000000000002</c:v>
                </c:pt>
                <c:pt idx="20">
                  <c:v>61.095999999999997</c:v>
                </c:pt>
                <c:pt idx="21">
                  <c:v>61.908000000000001</c:v>
                </c:pt>
                <c:pt idx="22">
                  <c:v>61.587000000000003</c:v>
                </c:pt>
                <c:pt idx="23">
                  <c:v>61.915999999999997</c:v>
                </c:pt>
                <c:pt idx="24">
                  <c:v>60.887999999999998</c:v>
                </c:pt>
                <c:pt idx="25">
                  <c:v>61.137999999999998</c:v>
                </c:pt>
                <c:pt idx="26">
                  <c:v>60.94</c:v>
                </c:pt>
                <c:pt idx="27">
                  <c:v>60.77</c:v>
                </c:pt>
                <c:pt idx="28">
                  <c:v>60.908000000000001</c:v>
                </c:pt>
                <c:pt idx="29">
                  <c:v>61.140999999999998</c:v>
                </c:pt>
                <c:pt idx="30">
                  <c:v>61.241</c:v>
                </c:pt>
                <c:pt idx="31">
                  <c:v>60.424999999999997</c:v>
                </c:pt>
                <c:pt idx="32">
                  <c:v>60.923000000000002</c:v>
                </c:pt>
                <c:pt idx="33">
                  <c:v>60.795000000000002</c:v>
                </c:pt>
                <c:pt idx="34">
                  <c:v>60.866999999999997</c:v>
                </c:pt>
                <c:pt idx="35">
                  <c:v>60.887999999999998</c:v>
                </c:pt>
                <c:pt idx="36">
                  <c:v>61.491999999999997</c:v>
                </c:pt>
                <c:pt idx="37">
                  <c:v>61.4</c:v>
                </c:pt>
                <c:pt idx="38">
                  <c:v>60.965000000000003</c:v>
                </c:pt>
                <c:pt idx="39">
                  <c:v>61.634999999999998</c:v>
                </c:pt>
                <c:pt idx="40">
                  <c:v>61.41</c:v>
                </c:pt>
                <c:pt idx="41">
                  <c:v>61.156999999999996</c:v>
                </c:pt>
                <c:pt idx="42">
                  <c:v>61.250999999999998</c:v>
                </c:pt>
                <c:pt idx="43">
                  <c:v>61.52</c:v>
                </c:pt>
                <c:pt idx="44">
                  <c:v>61.645000000000003</c:v>
                </c:pt>
                <c:pt idx="45">
                  <c:v>61.637</c:v>
                </c:pt>
                <c:pt idx="46">
                  <c:v>61.786000000000001</c:v>
                </c:pt>
                <c:pt idx="47">
                  <c:v>62.115000000000002</c:v>
                </c:pt>
                <c:pt idx="48">
                  <c:v>62.329000000000001</c:v>
                </c:pt>
                <c:pt idx="49">
                  <c:v>62.72</c:v>
                </c:pt>
                <c:pt idx="50">
                  <c:v>61.576999999999998</c:v>
                </c:pt>
                <c:pt idx="51">
                  <c:v>62.076999999999998</c:v>
                </c:pt>
                <c:pt idx="52">
                  <c:v>61.817999999999998</c:v>
                </c:pt>
                <c:pt idx="53">
                  <c:v>61.963999999999999</c:v>
                </c:pt>
                <c:pt idx="54">
                  <c:v>62.036000000000001</c:v>
                </c:pt>
                <c:pt idx="55">
                  <c:v>61.91</c:v>
                </c:pt>
                <c:pt idx="56">
                  <c:v>61.761000000000003</c:v>
                </c:pt>
                <c:pt idx="57">
                  <c:v>61.777999999999999</c:v>
                </c:pt>
                <c:pt idx="58">
                  <c:v>63.009</c:v>
                </c:pt>
                <c:pt idx="59">
                  <c:v>63.232999999999997</c:v>
                </c:pt>
                <c:pt idx="60">
                  <c:v>63.38</c:v>
                </c:pt>
                <c:pt idx="61">
                  <c:v>62.945</c:v>
                </c:pt>
                <c:pt idx="62">
                  <c:v>63.503999999999998</c:v>
                </c:pt>
                <c:pt idx="63">
                  <c:v>62.856000000000002</c:v>
                </c:pt>
                <c:pt idx="64">
                  <c:v>62.874000000000002</c:v>
                </c:pt>
              </c:numCache>
            </c:numRef>
          </c:val>
          <c:smooth val="0"/>
          <c:extLst>
            <c:ext xmlns:c16="http://schemas.microsoft.com/office/drawing/2014/chart" uri="{C3380CC4-5D6E-409C-BE32-E72D297353CC}">
              <c16:uniqueId val="{00000001-3208-4673-AF8A-BD54CB9519E8}"/>
            </c:ext>
          </c:extLst>
        </c:ser>
        <c:dLbls>
          <c:showLegendKey val="0"/>
          <c:showVal val="0"/>
          <c:showCatName val="0"/>
          <c:showSerName val="0"/>
          <c:showPercent val="0"/>
          <c:showBubbleSize val="0"/>
        </c:dLbls>
        <c:smooth val="0"/>
        <c:axId val="186241632"/>
        <c:axId val="124497224"/>
      </c:lineChart>
      <c:dateAx>
        <c:axId val="18624163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24497224"/>
        <c:crosses val="autoZero"/>
        <c:auto val="1"/>
        <c:lblOffset val="100"/>
        <c:baseTimeUnit val="days"/>
      </c:dateAx>
      <c:valAx>
        <c:axId val="124497224"/>
        <c:scaling>
          <c:orientation val="minMax"/>
          <c:min val="5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62416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9525"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'SEC-9'!$D$399</c:f>
              <c:strCache>
                <c:ptCount val="1"/>
                <c:pt idx="0">
                  <c:v>Bid 2023 XS2716887760</c:v>
                </c:pt>
              </c:strCache>
            </c:strRef>
          </c:tx>
          <c:spPr>
            <a:ln w="28575" cap="rnd">
              <a:solidFill>
                <a:schemeClr val="accent1"/>
              </a:solidFill>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'SEC-9'!$D$400:$D$464</c:f>
              <c:numCache>
                <c:formatCode>0.00</c:formatCode>
                <c:ptCount val="65"/>
                <c:pt idx="0">
                  <c:v>104.996</c:v>
                </c:pt>
                <c:pt idx="1">
                  <c:v>104.69</c:v>
                </c:pt>
                <c:pt idx="2">
                  <c:v>104.889</c:v>
                </c:pt>
                <c:pt idx="3">
                  <c:v>104.286</c:v>
                </c:pt>
                <c:pt idx="4">
                  <c:v>103.845</c:v>
                </c:pt>
                <c:pt idx="5">
                  <c:v>103.745</c:v>
                </c:pt>
                <c:pt idx="6">
                  <c:v>103.399</c:v>
                </c:pt>
                <c:pt idx="7">
                  <c:v>103.273</c:v>
                </c:pt>
                <c:pt idx="8">
                  <c:v>103.492</c:v>
                </c:pt>
                <c:pt idx="9">
                  <c:v>104.239</c:v>
                </c:pt>
                <c:pt idx="10">
                  <c:v>104.187</c:v>
                </c:pt>
                <c:pt idx="11">
                  <c:v>103.792</c:v>
                </c:pt>
                <c:pt idx="12">
                  <c:v>103.77200000000001</c:v>
                </c:pt>
                <c:pt idx="13">
                  <c:v>103.682</c:v>
                </c:pt>
                <c:pt idx="14">
                  <c:v>103.94</c:v>
                </c:pt>
                <c:pt idx="15">
                  <c:v>103.83</c:v>
                </c:pt>
                <c:pt idx="16">
                  <c:v>103.82299999999999</c:v>
                </c:pt>
                <c:pt idx="17">
                  <c:v>103.7</c:v>
                </c:pt>
                <c:pt idx="18">
                  <c:v>104.137</c:v>
                </c:pt>
                <c:pt idx="19">
                  <c:v>104.155</c:v>
                </c:pt>
                <c:pt idx="20">
                  <c:v>104.339</c:v>
                </c:pt>
                <c:pt idx="21">
                  <c:v>104.587</c:v>
                </c:pt>
                <c:pt idx="22">
                  <c:v>104.554</c:v>
                </c:pt>
                <c:pt idx="23">
                  <c:v>104.741</c:v>
                </c:pt>
                <c:pt idx="24">
                  <c:v>104.131</c:v>
                </c:pt>
                <c:pt idx="25">
                  <c:v>104.30200000000001</c:v>
                </c:pt>
                <c:pt idx="26">
                  <c:v>104.43600000000001</c:v>
                </c:pt>
                <c:pt idx="27">
                  <c:v>104.206</c:v>
                </c:pt>
                <c:pt idx="28">
                  <c:v>104.125</c:v>
                </c:pt>
                <c:pt idx="29">
                  <c:v>104.307</c:v>
                </c:pt>
                <c:pt idx="30">
                  <c:v>104.42700000000001</c:v>
                </c:pt>
                <c:pt idx="31">
                  <c:v>104.01300000000001</c:v>
                </c:pt>
                <c:pt idx="32">
                  <c:v>104.458</c:v>
                </c:pt>
                <c:pt idx="33">
                  <c:v>104.248</c:v>
                </c:pt>
                <c:pt idx="34">
                  <c:v>104.15300000000001</c:v>
                </c:pt>
                <c:pt idx="35">
                  <c:v>104.086</c:v>
                </c:pt>
                <c:pt idx="36">
                  <c:v>103.625</c:v>
                </c:pt>
                <c:pt idx="37">
                  <c:v>103.756</c:v>
                </c:pt>
                <c:pt idx="38">
                  <c:v>103.85899999999999</c:v>
                </c:pt>
                <c:pt idx="39">
                  <c:v>104.697</c:v>
                </c:pt>
                <c:pt idx="40">
                  <c:v>103.91500000000001</c:v>
                </c:pt>
                <c:pt idx="41">
                  <c:v>103.949</c:v>
                </c:pt>
                <c:pt idx="42">
                  <c:v>104.068</c:v>
                </c:pt>
                <c:pt idx="43">
                  <c:v>104.131</c:v>
                </c:pt>
                <c:pt idx="44">
                  <c:v>104.09</c:v>
                </c:pt>
                <c:pt idx="45">
                  <c:v>104.4</c:v>
                </c:pt>
                <c:pt idx="46">
                  <c:v>104.502</c:v>
                </c:pt>
                <c:pt idx="47">
                  <c:v>104.71299999999999</c:v>
                </c:pt>
                <c:pt idx="48">
                  <c:v>104.82</c:v>
                </c:pt>
                <c:pt idx="49">
                  <c:v>104.61</c:v>
                </c:pt>
                <c:pt idx="50">
                  <c:v>104.691</c:v>
                </c:pt>
                <c:pt idx="51">
                  <c:v>104.964</c:v>
                </c:pt>
                <c:pt idx="52">
                  <c:v>104.876</c:v>
                </c:pt>
                <c:pt idx="53">
                  <c:v>104.89100000000001</c:v>
                </c:pt>
                <c:pt idx="54">
                  <c:v>105.039</c:v>
                </c:pt>
                <c:pt idx="55">
                  <c:v>105.042</c:v>
                </c:pt>
                <c:pt idx="56">
                  <c:v>105.032</c:v>
                </c:pt>
                <c:pt idx="57">
                  <c:v>105.179</c:v>
                </c:pt>
                <c:pt idx="58">
                  <c:v>105.346</c:v>
                </c:pt>
                <c:pt idx="59">
                  <c:v>105.49</c:v>
                </c:pt>
                <c:pt idx="60">
                  <c:v>105.514</c:v>
                </c:pt>
                <c:pt idx="61">
                  <c:v>105.637</c:v>
                </c:pt>
                <c:pt idx="62">
                  <c:v>105.733</c:v>
                </c:pt>
                <c:pt idx="63">
                  <c:v>105.84099999999999</c:v>
                </c:pt>
                <c:pt idx="64">
                  <c:v>105.907</c:v>
                </c:pt>
              </c:numCache>
            </c:numRef>
          </c:val>
          <c:smooth val="0"/>
          <c:extLst>
            <c:ext xmlns:c16="http://schemas.microsoft.com/office/drawing/2014/chart" uri="{C3380CC4-5D6E-409C-BE32-E72D297353CC}">
              <c16:uniqueId val="{00000000-F341-4D38-821B-A95421CB0D84}"/>
            </c:ext>
          </c:extLst>
        </c:ser>
        <c:ser>
          <c:idx val="1"/>
          <c:order val="1"/>
          <c:tx>
            <c:strRef>
              <c:f>'SEC-9'!$E$399</c:f>
              <c:strCache>
                <c:ptCount val="1"/>
                <c:pt idx="0">
                  <c:v>Offer 2023 XS2716887760</c:v>
                </c:pt>
              </c:strCache>
            </c:strRef>
          </c:tx>
          <c:spPr>
            <a:ln w="28575" cap="rnd">
              <a:solidFill>
                <a:schemeClr val="accent2"/>
              </a:solidFill>
              <a:prstDash val="sysDash"/>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'SEC-9'!$E$400:$E$464</c:f>
              <c:numCache>
                <c:formatCode>0.00</c:formatCode>
                <c:ptCount val="65"/>
                <c:pt idx="0">
                  <c:v>105.456</c:v>
                </c:pt>
                <c:pt idx="1">
                  <c:v>105.148</c:v>
                </c:pt>
                <c:pt idx="2">
                  <c:v>105.348</c:v>
                </c:pt>
                <c:pt idx="3">
                  <c:v>104.741</c:v>
                </c:pt>
                <c:pt idx="4">
                  <c:v>104.298</c:v>
                </c:pt>
                <c:pt idx="5">
                  <c:v>104.197</c:v>
                </c:pt>
                <c:pt idx="6">
                  <c:v>103.849</c:v>
                </c:pt>
                <c:pt idx="7">
                  <c:v>103.72199999999999</c:v>
                </c:pt>
                <c:pt idx="8">
                  <c:v>103.94199999999999</c:v>
                </c:pt>
                <c:pt idx="9">
                  <c:v>104.693</c:v>
                </c:pt>
                <c:pt idx="10">
                  <c:v>104.64</c:v>
                </c:pt>
                <c:pt idx="11">
                  <c:v>104.24299999999999</c:v>
                </c:pt>
                <c:pt idx="12">
                  <c:v>104.223</c:v>
                </c:pt>
                <c:pt idx="13">
                  <c:v>104.13200000000001</c:v>
                </c:pt>
                <c:pt idx="14">
                  <c:v>104.39100000000001</c:v>
                </c:pt>
                <c:pt idx="15">
                  <c:v>104.28100000000001</c:v>
                </c:pt>
                <c:pt idx="16">
                  <c:v>104.273</c:v>
                </c:pt>
                <c:pt idx="17">
                  <c:v>104.15</c:v>
                </c:pt>
                <c:pt idx="18">
                  <c:v>104.58799999999999</c:v>
                </c:pt>
                <c:pt idx="19">
                  <c:v>104.60599999999999</c:v>
                </c:pt>
                <c:pt idx="20">
                  <c:v>104.791</c:v>
                </c:pt>
                <c:pt idx="21">
                  <c:v>105.04</c:v>
                </c:pt>
                <c:pt idx="22">
                  <c:v>105.00700000000001</c:v>
                </c:pt>
                <c:pt idx="23">
                  <c:v>105.19499999999999</c:v>
                </c:pt>
                <c:pt idx="24">
                  <c:v>104.581</c:v>
                </c:pt>
                <c:pt idx="25">
                  <c:v>104.753</c:v>
                </c:pt>
                <c:pt idx="26">
                  <c:v>104.88800000000001</c:v>
                </c:pt>
                <c:pt idx="27">
                  <c:v>104.65600000000001</c:v>
                </c:pt>
                <c:pt idx="28">
                  <c:v>104.574</c:v>
                </c:pt>
                <c:pt idx="29">
                  <c:v>104.75700000000001</c:v>
                </c:pt>
                <c:pt idx="30">
                  <c:v>104.878</c:v>
                </c:pt>
                <c:pt idx="31">
                  <c:v>104.461</c:v>
                </c:pt>
                <c:pt idx="32">
                  <c:v>104.90900000000001</c:v>
                </c:pt>
                <c:pt idx="33">
                  <c:v>104.697</c:v>
                </c:pt>
                <c:pt idx="34">
                  <c:v>104.601</c:v>
                </c:pt>
                <c:pt idx="35">
                  <c:v>104.53400000000001</c:v>
                </c:pt>
                <c:pt idx="36">
                  <c:v>105.035</c:v>
                </c:pt>
                <c:pt idx="37">
                  <c:v>104.202</c:v>
                </c:pt>
                <c:pt idx="38">
                  <c:v>104.30500000000001</c:v>
                </c:pt>
                <c:pt idx="39">
                  <c:v>105.14700000000001</c:v>
                </c:pt>
                <c:pt idx="40">
                  <c:v>104.935</c:v>
                </c:pt>
                <c:pt idx="41">
                  <c:v>104.395</c:v>
                </c:pt>
                <c:pt idx="42">
                  <c:v>104.515</c:v>
                </c:pt>
                <c:pt idx="43">
                  <c:v>104.577</c:v>
                </c:pt>
                <c:pt idx="44">
                  <c:v>105.15</c:v>
                </c:pt>
                <c:pt idx="45">
                  <c:v>104.848</c:v>
                </c:pt>
                <c:pt idx="46">
                  <c:v>104.95</c:v>
                </c:pt>
                <c:pt idx="47">
                  <c:v>105.16200000000001</c:v>
                </c:pt>
                <c:pt idx="48">
                  <c:v>105.26900000000001</c:v>
                </c:pt>
                <c:pt idx="49">
                  <c:v>105.87</c:v>
                </c:pt>
                <c:pt idx="50">
                  <c:v>105.139</c:v>
                </c:pt>
                <c:pt idx="51">
                  <c:v>105.413</c:v>
                </c:pt>
                <c:pt idx="52">
                  <c:v>105.325</c:v>
                </c:pt>
                <c:pt idx="53">
                  <c:v>105.339</c:v>
                </c:pt>
                <c:pt idx="54">
                  <c:v>105.488</c:v>
                </c:pt>
                <c:pt idx="55">
                  <c:v>105.491</c:v>
                </c:pt>
                <c:pt idx="56">
                  <c:v>105.48099999999999</c:v>
                </c:pt>
                <c:pt idx="57">
                  <c:v>105.628</c:v>
                </c:pt>
                <c:pt idx="58">
                  <c:v>105.79600000000001</c:v>
                </c:pt>
                <c:pt idx="59">
                  <c:v>105.94</c:v>
                </c:pt>
                <c:pt idx="60">
                  <c:v>105.964</c:v>
                </c:pt>
                <c:pt idx="61">
                  <c:v>106.08799999999999</c:v>
                </c:pt>
                <c:pt idx="62">
                  <c:v>106.184</c:v>
                </c:pt>
                <c:pt idx="63">
                  <c:v>106.292</c:v>
                </c:pt>
                <c:pt idx="64">
                  <c:v>106.358</c:v>
                </c:pt>
              </c:numCache>
            </c:numRef>
          </c:val>
          <c:smooth val="0"/>
          <c:extLst>
            <c:ext xmlns:c16="http://schemas.microsoft.com/office/drawing/2014/chart" uri="{C3380CC4-5D6E-409C-BE32-E72D297353CC}">
              <c16:uniqueId val="{00000001-F341-4D38-821B-A95421CB0D84}"/>
            </c:ext>
          </c:extLst>
        </c:ser>
        <c:dLbls>
          <c:showLegendKey val="0"/>
          <c:showVal val="0"/>
          <c:showCatName val="0"/>
          <c:showSerName val="0"/>
          <c:showPercent val="0"/>
          <c:showBubbleSize val="0"/>
        </c:dLbls>
        <c:smooth val="0"/>
        <c:axId val="186426176"/>
        <c:axId val="186427352"/>
      </c:lineChart>
      <c:dateAx>
        <c:axId val="18642617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186427352"/>
        <c:crosses val="autoZero"/>
        <c:auto val="1"/>
        <c:lblOffset val="100"/>
        <c:baseTimeUnit val="days"/>
        <c:majorUnit val="7"/>
        <c:majorTimeUnit val="days"/>
      </c:dateAx>
      <c:valAx>
        <c:axId val="186427352"/>
        <c:scaling>
          <c:orientation val="minMax"/>
          <c:max val="108"/>
          <c:min val="94"/>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186426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'SEC-9'!$D$493</c:f>
              <c:strCache>
                <c:ptCount val="1"/>
                <c:pt idx="0">
                  <c:v>Bid 2023 XS2716887844</c:v>
                </c:pt>
              </c:strCache>
            </c:strRef>
          </c:tx>
          <c:spPr>
            <a:ln w="28575" cap="rnd">
              <a:solidFill>
                <a:schemeClr val="accent1"/>
              </a:solidFill>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'SEC-9'!$D$494:$D$558</c:f>
              <c:numCache>
                <c:formatCode>0.00</c:formatCode>
                <c:ptCount val="65"/>
                <c:pt idx="0">
                  <c:v>106.89100000000001</c:v>
                </c:pt>
                <c:pt idx="1">
                  <c:v>106.515</c:v>
                </c:pt>
                <c:pt idx="2">
                  <c:v>106.955</c:v>
                </c:pt>
                <c:pt idx="3">
                  <c:v>106.277</c:v>
                </c:pt>
                <c:pt idx="4">
                  <c:v>105.473</c:v>
                </c:pt>
                <c:pt idx="5">
                  <c:v>105.51300000000001</c:v>
                </c:pt>
                <c:pt idx="6">
                  <c:v>105.032</c:v>
                </c:pt>
                <c:pt idx="7">
                  <c:v>104.712</c:v>
                </c:pt>
                <c:pt idx="8">
                  <c:v>105.124</c:v>
                </c:pt>
                <c:pt idx="9">
                  <c:v>105.593</c:v>
                </c:pt>
                <c:pt idx="10">
                  <c:v>105.639</c:v>
                </c:pt>
                <c:pt idx="11">
                  <c:v>105.027</c:v>
                </c:pt>
                <c:pt idx="12">
                  <c:v>105.021</c:v>
                </c:pt>
                <c:pt idx="13">
                  <c:v>104.79</c:v>
                </c:pt>
                <c:pt idx="14">
                  <c:v>105.104</c:v>
                </c:pt>
                <c:pt idx="15">
                  <c:v>105.08199999999999</c:v>
                </c:pt>
                <c:pt idx="16">
                  <c:v>104.94499999999999</c:v>
                </c:pt>
                <c:pt idx="17">
                  <c:v>104.813</c:v>
                </c:pt>
                <c:pt idx="18">
                  <c:v>105.396</c:v>
                </c:pt>
                <c:pt idx="19">
                  <c:v>105.477</c:v>
                </c:pt>
                <c:pt idx="20">
                  <c:v>105.836</c:v>
                </c:pt>
                <c:pt idx="21">
                  <c:v>106.033</c:v>
                </c:pt>
                <c:pt idx="22">
                  <c:v>106.191</c:v>
                </c:pt>
                <c:pt idx="23">
                  <c:v>106.49</c:v>
                </c:pt>
                <c:pt idx="24">
                  <c:v>105.536</c:v>
                </c:pt>
                <c:pt idx="25">
                  <c:v>105.741</c:v>
                </c:pt>
                <c:pt idx="26">
                  <c:v>105.581</c:v>
                </c:pt>
                <c:pt idx="27">
                  <c:v>105.35</c:v>
                </c:pt>
                <c:pt idx="28">
                  <c:v>105.331</c:v>
                </c:pt>
                <c:pt idx="29">
                  <c:v>105.70099999999999</c:v>
                </c:pt>
                <c:pt idx="30">
                  <c:v>105.745</c:v>
                </c:pt>
                <c:pt idx="31">
                  <c:v>105.297</c:v>
                </c:pt>
                <c:pt idx="32">
                  <c:v>105.82899999999999</c:v>
                </c:pt>
                <c:pt idx="33">
                  <c:v>105.624</c:v>
                </c:pt>
                <c:pt idx="34">
                  <c:v>105.631</c:v>
                </c:pt>
                <c:pt idx="35">
                  <c:v>105.48099999999999</c:v>
                </c:pt>
                <c:pt idx="36">
                  <c:v>105.48699999999999</c:v>
                </c:pt>
                <c:pt idx="37">
                  <c:v>105.21599999999999</c:v>
                </c:pt>
                <c:pt idx="38">
                  <c:v>105.15</c:v>
                </c:pt>
                <c:pt idx="39">
                  <c:v>105.92</c:v>
                </c:pt>
                <c:pt idx="40">
                  <c:v>105.974</c:v>
                </c:pt>
                <c:pt idx="41">
                  <c:v>105.895</c:v>
                </c:pt>
                <c:pt idx="42">
                  <c:v>106.426</c:v>
                </c:pt>
                <c:pt idx="43">
                  <c:v>106.51</c:v>
                </c:pt>
                <c:pt idx="44">
                  <c:v>106.71</c:v>
                </c:pt>
                <c:pt idx="45">
                  <c:v>106.988</c:v>
                </c:pt>
                <c:pt idx="46">
                  <c:v>107.205</c:v>
                </c:pt>
                <c:pt idx="47">
                  <c:v>107.411</c:v>
                </c:pt>
                <c:pt idx="48">
                  <c:v>107.655</c:v>
                </c:pt>
                <c:pt idx="49">
                  <c:v>107.61799999999999</c:v>
                </c:pt>
                <c:pt idx="50">
                  <c:v>107.30800000000001</c:v>
                </c:pt>
                <c:pt idx="51">
                  <c:v>107.74299999999999</c:v>
                </c:pt>
                <c:pt idx="52">
                  <c:v>107.602</c:v>
                </c:pt>
                <c:pt idx="53">
                  <c:v>107.57599999999999</c:v>
                </c:pt>
                <c:pt idx="54">
                  <c:v>107.66500000000001</c:v>
                </c:pt>
                <c:pt idx="55">
                  <c:v>107.65300000000001</c:v>
                </c:pt>
                <c:pt idx="56">
                  <c:v>107.508</c:v>
                </c:pt>
                <c:pt idx="57">
                  <c:v>107.687</c:v>
                </c:pt>
                <c:pt idx="58">
                  <c:v>108.005</c:v>
                </c:pt>
                <c:pt idx="59">
                  <c:v>108.22499999999999</c:v>
                </c:pt>
                <c:pt idx="60">
                  <c:v>108.26</c:v>
                </c:pt>
                <c:pt idx="61">
                  <c:v>108.349</c:v>
                </c:pt>
                <c:pt idx="62">
                  <c:v>108.435</c:v>
                </c:pt>
                <c:pt idx="63">
                  <c:v>108.425</c:v>
                </c:pt>
                <c:pt idx="64">
                  <c:v>108.509</c:v>
                </c:pt>
              </c:numCache>
            </c:numRef>
          </c:val>
          <c:smooth val="0"/>
          <c:extLst>
            <c:ext xmlns:c16="http://schemas.microsoft.com/office/drawing/2014/chart" uri="{C3380CC4-5D6E-409C-BE32-E72D297353CC}">
              <c16:uniqueId val="{00000000-3C5D-4BCB-962F-2E1FC5302553}"/>
            </c:ext>
          </c:extLst>
        </c:ser>
        <c:ser>
          <c:idx val="1"/>
          <c:order val="1"/>
          <c:tx>
            <c:strRef>
              <c:f>'SEC-9'!$E$493</c:f>
              <c:strCache>
                <c:ptCount val="1"/>
                <c:pt idx="0">
                  <c:v>Offer 2023 XS2716887844</c:v>
                </c:pt>
              </c:strCache>
            </c:strRef>
          </c:tx>
          <c:spPr>
            <a:ln w="28575" cap="rnd">
              <a:solidFill>
                <a:schemeClr val="accent2"/>
              </a:solidFill>
              <a:prstDash val="sysDash"/>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'SEC-9'!$E$494:$E$558</c:f>
              <c:numCache>
                <c:formatCode>0.00</c:formatCode>
                <c:ptCount val="65"/>
                <c:pt idx="0">
                  <c:v>107.38800000000001</c:v>
                </c:pt>
                <c:pt idx="1">
                  <c:v>107.01</c:v>
                </c:pt>
                <c:pt idx="2">
                  <c:v>107.452</c:v>
                </c:pt>
                <c:pt idx="3">
                  <c:v>106.77</c:v>
                </c:pt>
                <c:pt idx="4">
                  <c:v>105.961</c:v>
                </c:pt>
                <c:pt idx="5">
                  <c:v>106.001</c:v>
                </c:pt>
                <c:pt idx="6">
                  <c:v>105.517</c:v>
                </c:pt>
                <c:pt idx="7">
                  <c:v>105.196</c:v>
                </c:pt>
                <c:pt idx="8">
                  <c:v>105.61</c:v>
                </c:pt>
                <c:pt idx="9">
                  <c:v>106.081</c:v>
                </c:pt>
                <c:pt idx="10">
                  <c:v>106.128</c:v>
                </c:pt>
                <c:pt idx="11">
                  <c:v>105.512</c:v>
                </c:pt>
                <c:pt idx="12">
                  <c:v>105.506</c:v>
                </c:pt>
                <c:pt idx="13">
                  <c:v>105.273</c:v>
                </c:pt>
                <c:pt idx="14">
                  <c:v>105.589</c:v>
                </c:pt>
                <c:pt idx="15">
                  <c:v>105.56699999999999</c:v>
                </c:pt>
                <c:pt idx="16">
                  <c:v>105.429</c:v>
                </c:pt>
                <c:pt idx="17">
                  <c:v>105.29600000000001</c:v>
                </c:pt>
                <c:pt idx="18">
                  <c:v>105.88200000000001</c:v>
                </c:pt>
                <c:pt idx="19">
                  <c:v>105.964</c:v>
                </c:pt>
                <c:pt idx="20">
                  <c:v>106.325</c:v>
                </c:pt>
                <c:pt idx="21">
                  <c:v>106.523</c:v>
                </c:pt>
                <c:pt idx="22">
                  <c:v>106.682</c:v>
                </c:pt>
                <c:pt idx="23">
                  <c:v>106.982</c:v>
                </c:pt>
                <c:pt idx="24">
                  <c:v>106.02200000000001</c:v>
                </c:pt>
                <c:pt idx="25">
                  <c:v>106.229</c:v>
                </c:pt>
                <c:pt idx="26">
                  <c:v>106.068</c:v>
                </c:pt>
                <c:pt idx="27">
                  <c:v>105.83499999999999</c:v>
                </c:pt>
                <c:pt idx="28">
                  <c:v>105.816</c:v>
                </c:pt>
                <c:pt idx="29">
                  <c:v>106.188</c:v>
                </c:pt>
                <c:pt idx="30">
                  <c:v>106.232</c:v>
                </c:pt>
                <c:pt idx="31">
                  <c:v>105.78100000000001</c:v>
                </c:pt>
                <c:pt idx="32">
                  <c:v>106.316</c:v>
                </c:pt>
                <c:pt idx="33">
                  <c:v>106.11</c:v>
                </c:pt>
                <c:pt idx="34">
                  <c:v>106.117</c:v>
                </c:pt>
                <c:pt idx="35">
                  <c:v>105.96599999999999</c:v>
                </c:pt>
                <c:pt idx="36">
                  <c:v>105.97199999999999</c:v>
                </c:pt>
                <c:pt idx="37">
                  <c:v>105.699</c:v>
                </c:pt>
                <c:pt idx="38">
                  <c:v>105.633</c:v>
                </c:pt>
                <c:pt idx="39">
                  <c:v>106.68</c:v>
                </c:pt>
                <c:pt idx="40">
                  <c:v>106.461</c:v>
                </c:pt>
                <c:pt idx="41">
                  <c:v>106.38200000000001</c:v>
                </c:pt>
                <c:pt idx="42">
                  <c:v>106.916</c:v>
                </c:pt>
                <c:pt idx="43">
                  <c:v>107</c:v>
                </c:pt>
                <c:pt idx="44">
                  <c:v>107.20099999999999</c:v>
                </c:pt>
                <c:pt idx="45">
                  <c:v>107.48099999999999</c:v>
                </c:pt>
                <c:pt idx="46">
                  <c:v>107.699</c:v>
                </c:pt>
                <c:pt idx="47">
                  <c:v>107.90600000000001</c:v>
                </c:pt>
                <c:pt idx="48">
                  <c:v>108.151</c:v>
                </c:pt>
                <c:pt idx="49">
                  <c:v>108.114</c:v>
                </c:pt>
                <c:pt idx="50">
                  <c:v>107.80200000000001</c:v>
                </c:pt>
                <c:pt idx="51">
                  <c:v>108.239</c:v>
                </c:pt>
                <c:pt idx="52">
                  <c:v>108.09699999999999</c:v>
                </c:pt>
                <c:pt idx="53">
                  <c:v>108.071</c:v>
                </c:pt>
                <c:pt idx="54">
                  <c:v>108.16</c:v>
                </c:pt>
                <c:pt idx="55">
                  <c:v>108.148</c:v>
                </c:pt>
                <c:pt idx="56">
                  <c:v>108.002</c:v>
                </c:pt>
                <c:pt idx="57">
                  <c:v>108.182</c:v>
                </c:pt>
                <c:pt idx="58">
                  <c:v>108.502</c:v>
                </c:pt>
                <c:pt idx="59">
                  <c:v>108.723</c:v>
                </c:pt>
                <c:pt idx="60">
                  <c:v>108.758</c:v>
                </c:pt>
                <c:pt idx="61">
                  <c:v>108.848</c:v>
                </c:pt>
                <c:pt idx="62">
                  <c:v>108.934</c:v>
                </c:pt>
                <c:pt idx="63">
                  <c:v>108.92400000000001</c:v>
                </c:pt>
                <c:pt idx="64">
                  <c:v>109.008</c:v>
                </c:pt>
              </c:numCache>
            </c:numRef>
          </c:val>
          <c:smooth val="0"/>
          <c:extLst>
            <c:ext xmlns:c16="http://schemas.microsoft.com/office/drawing/2014/chart" uri="{C3380CC4-5D6E-409C-BE32-E72D297353CC}">
              <c16:uniqueId val="{00000001-3C5D-4BCB-962F-2E1FC5302553}"/>
            </c:ext>
          </c:extLst>
        </c:ser>
        <c:dLbls>
          <c:showLegendKey val="0"/>
          <c:showVal val="0"/>
          <c:showCatName val="0"/>
          <c:showSerName val="0"/>
          <c:showPercent val="0"/>
          <c:showBubbleSize val="0"/>
        </c:dLbls>
        <c:smooth val="0"/>
        <c:axId val="186427744"/>
        <c:axId val="186428528"/>
      </c:lineChart>
      <c:dateAx>
        <c:axId val="186427744"/>
        <c:scaling>
          <c:orientation val="minMax"/>
          <c:max val="45380"/>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6428528"/>
        <c:crosses val="autoZero"/>
        <c:auto val="1"/>
        <c:lblOffset val="100"/>
        <c:baseTimeUnit val="days"/>
        <c:majorUnit val="7"/>
        <c:majorTimeUnit val="days"/>
      </c:dateAx>
      <c:valAx>
        <c:axId val="186428528"/>
        <c:scaling>
          <c:orientation val="minMax"/>
          <c:min val="9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64277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'SEC-9'!$D$234</c:f>
              <c:strCache>
                <c:ptCount val="1"/>
                <c:pt idx="0">
                  <c:v>Bid 2015 XS1208855889</c:v>
                </c:pt>
              </c:strCache>
            </c:strRef>
          </c:tx>
          <c:spPr>
            <a:ln w="28575" cap="rnd">
              <a:solidFill>
                <a:schemeClr val="accent1"/>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'SEC-9'!$D$235:$D$299</c:f>
              <c:numCache>
                <c:formatCode>0.00</c:formatCode>
                <c:ptCount val="65"/>
                <c:pt idx="0">
                  <c:v>98.405000000000001</c:v>
                </c:pt>
                <c:pt idx="1">
                  <c:v>98.111000000000004</c:v>
                </c:pt>
                <c:pt idx="2">
                  <c:v>98.283000000000001</c:v>
                </c:pt>
                <c:pt idx="3">
                  <c:v>98.135000000000005</c:v>
                </c:pt>
                <c:pt idx="4">
                  <c:v>97.947999999999993</c:v>
                </c:pt>
                <c:pt idx="5">
                  <c:v>98.18</c:v>
                </c:pt>
                <c:pt idx="6">
                  <c:v>98.040999999999997</c:v>
                </c:pt>
                <c:pt idx="7">
                  <c:v>98.057000000000002</c:v>
                </c:pt>
                <c:pt idx="8">
                  <c:v>98.284999999999997</c:v>
                </c:pt>
                <c:pt idx="9">
                  <c:v>98.546000000000006</c:v>
                </c:pt>
                <c:pt idx="10">
                  <c:v>98.387</c:v>
                </c:pt>
                <c:pt idx="11">
                  <c:v>98.284000000000006</c:v>
                </c:pt>
                <c:pt idx="12">
                  <c:v>98.28</c:v>
                </c:pt>
                <c:pt idx="13">
                  <c:v>98.257000000000005</c:v>
                </c:pt>
                <c:pt idx="14">
                  <c:v>98.227000000000004</c:v>
                </c:pt>
                <c:pt idx="15">
                  <c:v>98.445999999999998</c:v>
                </c:pt>
                <c:pt idx="16">
                  <c:v>98.075999999999993</c:v>
                </c:pt>
                <c:pt idx="17">
                  <c:v>98.436000000000007</c:v>
                </c:pt>
                <c:pt idx="18">
                  <c:v>98.465999999999994</c:v>
                </c:pt>
                <c:pt idx="19">
                  <c:v>98.436000000000007</c:v>
                </c:pt>
                <c:pt idx="20">
                  <c:v>98.305999999999997</c:v>
                </c:pt>
                <c:pt idx="21">
                  <c:v>98.322999999999993</c:v>
                </c:pt>
                <c:pt idx="22">
                  <c:v>98.314999999999998</c:v>
                </c:pt>
                <c:pt idx="23">
                  <c:v>98.385999999999996</c:v>
                </c:pt>
                <c:pt idx="24">
                  <c:v>98.605999999999995</c:v>
                </c:pt>
                <c:pt idx="25">
                  <c:v>98.42</c:v>
                </c:pt>
                <c:pt idx="26">
                  <c:v>98.585999999999999</c:v>
                </c:pt>
                <c:pt idx="27">
                  <c:v>98.281000000000006</c:v>
                </c:pt>
                <c:pt idx="28">
                  <c:v>98.575999999999993</c:v>
                </c:pt>
                <c:pt idx="29">
                  <c:v>98.516000000000005</c:v>
                </c:pt>
                <c:pt idx="30">
                  <c:v>98.506</c:v>
                </c:pt>
                <c:pt idx="31">
                  <c:v>98.3</c:v>
                </c:pt>
                <c:pt idx="32">
                  <c:v>98.475999999999999</c:v>
                </c:pt>
                <c:pt idx="33">
                  <c:v>98.352000000000004</c:v>
                </c:pt>
                <c:pt idx="34">
                  <c:v>98.236999999999995</c:v>
                </c:pt>
                <c:pt idx="35">
                  <c:v>98.215999999999994</c:v>
                </c:pt>
                <c:pt idx="36">
                  <c:v>98.218999999999994</c:v>
                </c:pt>
                <c:pt idx="37">
                  <c:v>98.355000000000004</c:v>
                </c:pt>
                <c:pt idx="38">
                  <c:v>98.491</c:v>
                </c:pt>
                <c:pt idx="39">
                  <c:v>98.45</c:v>
                </c:pt>
                <c:pt idx="40">
                  <c:v>98.2</c:v>
                </c:pt>
                <c:pt idx="41">
                  <c:v>98.194999999999993</c:v>
                </c:pt>
                <c:pt idx="42">
                  <c:v>98.245999999999995</c:v>
                </c:pt>
                <c:pt idx="43">
                  <c:v>98.236999999999995</c:v>
                </c:pt>
                <c:pt idx="44">
                  <c:v>98.188000000000002</c:v>
                </c:pt>
                <c:pt idx="45">
                  <c:v>98.375</c:v>
                </c:pt>
                <c:pt idx="46">
                  <c:v>98.266999999999996</c:v>
                </c:pt>
                <c:pt idx="47">
                  <c:v>98.27</c:v>
                </c:pt>
                <c:pt idx="48">
                  <c:v>98.323999999999998</c:v>
                </c:pt>
                <c:pt idx="49">
                  <c:v>98.399000000000001</c:v>
                </c:pt>
                <c:pt idx="50">
                  <c:v>98.314999999999998</c:v>
                </c:pt>
                <c:pt idx="51">
                  <c:v>98.518000000000001</c:v>
                </c:pt>
                <c:pt idx="52">
                  <c:v>98.352999999999994</c:v>
                </c:pt>
                <c:pt idx="53">
                  <c:v>98.427999999999997</c:v>
                </c:pt>
                <c:pt idx="54">
                  <c:v>98.436000000000007</c:v>
                </c:pt>
                <c:pt idx="55">
                  <c:v>98.04</c:v>
                </c:pt>
                <c:pt idx="56">
                  <c:v>98.28</c:v>
                </c:pt>
                <c:pt idx="57">
                  <c:v>98.299000000000007</c:v>
                </c:pt>
                <c:pt idx="58">
                  <c:v>98.311000000000007</c:v>
                </c:pt>
                <c:pt idx="59">
                  <c:v>98.352999999999994</c:v>
                </c:pt>
                <c:pt idx="60">
                  <c:v>98.528999999999996</c:v>
                </c:pt>
                <c:pt idx="61">
                  <c:v>98.518000000000001</c:v>
                </c:pt>
                <c:pt idx="62">
                  <c:v>98.576999999999998</c:v>
                </c:pt>
                <c:pt idx="63">
                  <c:v>98.450999999999993</c:v>
                </c:pt>
                <c:pt idx="64">
                  <c:v>98.453999999999994</c:v>
                </c:pt>
              </c:numCache>
            </c:numRef>
          </c:val>
          <c:smooth val="0"/>
          <c:extLst>
            <c:ext xmlns:c16="http://schemas.microsoft.com/office/drawing/2014/chart" uri="{C3380CC4-5D6E-409C-BE32-E72D297353CC}">
              <c16:uniqueId val="{00000000-32DF-4734-8407-B9A174D089F7}"/>
            </c:ext>
          </c:extLst>
        </c:ser>
        <c:ser>
          <c:idx val="1"/>
          <c:order val="1"/>
          <c:tx>
            <c:strRef>
              <c:f>'SEC-9'!$E$234</c:f>
              <c:strCache>
                <c:ptCount val="1"/>
                <c:pt idx="0">
                  <c:v>Offer 2015 XS1208855889</c:v>
                </c:pt>
              </c:strCache>
            </c:strRef>
          </c:tx>
          <c:spPr>
            <a:ln w="28575" cap="rnd">
              <a:solidFill>
                <a:schemeClr val="accent2"/>
              </a:solidFill>
              <a:prstDash val="sys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'SEC-9'!$E$235:$E$299</c:f>
              <c:numCache>
                <c:formatCode>0.00</c:formatCode>
                <c:ptCount val="65"/>
                <c:pt idx="0">
                  <c:v>98.584000000000003</c:v>
                </c:pt>
                <c:pt idx="1">
                  <c:v>98.289000000000001</c:v>
                </c:pt>
                <c:pt idx="2">
                  <c:v>98.462000000000003</c:v>
                </c:pt>
                <c:pt idx="3">
                  <c:v>98.313000000000002</c:v>
                </c:pt>
                <c:pt idx="4">
                  <c:v>98.125</c:v>
                </c:pt>
                <c:pt idx="5">
                  <c:v>98.358000000000004</c:v>
                </c:pt>
                <c:pt idx="6">
                  <c:v>98.218000000000004</c:v>
                </c:pt>
                <c:pt idx="7">
                  <c:v>98.233999999999995</c:v>
                </c:pt>
                <c:pt idx="8">
                  <c:v>98.468999999999994</c:v>
                </c:pt>
                <c:pt idx="9">
                  <c:v>98.744</c:v>
                </c:pt>
                <c:pt idx="10">
                  <c:v>98.62</c:v>
                </c:pt>
                <c:pt idx="11">
                  <c:v>98.531000000000006</c:v>
                </c:pt>
                <c:pt idx="12">
                  <c:v>98.513000000000005</c:v>
                </c:pt>
                <c:pt idx="13">
                  <c:v>98.501000000000005</c:v>
                </c:pt>
                <c:pt idx="14">
                  <c:v>98.465000000000003</c:v>
                </c:pt>
                <c:pt idx="15">
                  <c:v>98.655000000000001</c:v>
                </c:pt>
                <c:pt idx="16">
                  <c:v>98.251000000000005</c:v>
                </c:pt>
                <c:pt idx="17">
                  <c:v>98.644999999999996</c:v>
                </c:pt>
                <c:pt idx="18">
                  <c:v>98.683999999999997</c:v>
                </c:pt>
                <c:pt idx="19">
                  <c:v>98.704999999999998</c:v>
                </c:pt>
                <c:pt idx="20">
                  <c:v>98.480999999999995</c:v>
                </c:pt>
                <c:pt idx="21">
                  <c:v>98.498000000000005</c:v>
                </c:pt>
                <c:pt idx="22">
                  <c:v>98.49</c:v>
                </c:pt>
                <c:pt idx="23">
                  <c:v>98.56</c:v>
                </c:pt>
                <c:pt idx="24">
                  <c:v>98.804000000000002</c:v>
                </c:pt>
                <c:pt idx="25">
                  <c:v>98.635000000000005</c:v>
                </c:pt>
                <c:pt idx="26">
                  <c:v>98.774000000000001</c:v>
                </c:pt>
                <c:pt idx="27">
                  <c:v>98.454999999999998</c:v>
                </c:pt>
                <c:pt idx="28">
                  <c:v>98.784000000000006</c:v>
                </c:pt>
                <c:pt idx="29">
                  <c:v>98.733999999999995</c:v>
                </c:pt>
                <c:pt idx="30">
                  <c:v>98.733999999999995</c:v>
                </c:pt>
                <c:pt idx="31">
                  <c:v>98.68</c:v>
                </c:pt>
                <c:pt idx="32">
                  <c:v>98.694000000000003</c:v>
                </c:pt>
                <c:pt idx="33">
                  <c:v>98.593000000000004</c:v>
                </c:pt>
                <c:pt idx="34">
                  <c:v>98.409000000000006</c:v>
                </c:pt>
                <c:pt idx="35">
                  <c:v>98.727000000000004</c:v>
                </c:pt>
                <c:pt idx="36">
                  <c:v>98.39</c:v>
                </c:pt>
                <c:pt idx="37">
                  <c:v>98.474999999999994</c:v>
                </c:pt>
                <c:pt idx="38">
                  <c:v>98.709000000000003</c:v>
                </c:pt>
                <c:pt idx="39">
                  <c:v>98.56</c:v>
                </c:pt>
                <c:pt idx="40">
                  <c:v>98.701999999999998</c:v>
                </c:pt>
                <c:pt idx="41">
                  <c:v>98.364999999999995</c:v>
                </c:pt>
                <c:pt idx="42">
                  <c:v>98.501000000000005</c:v>
                </c:pt>
                <c:pt idx="43">
                  <c:v>98.897000000000006</c:v>
                </c:pt>
                <c:pt idx="44">
                  <c:v>98.608000000000004</c:v>
                </c:pt>
                <c:pt idx="45">
                  <c:v>98.545000000000002</c:v>
                </c:pt>
                <c:pt idx="46">
                  <c:v>98.713999999999999</c:v>
                </c:pt>
                <c:pt idx="47">
                  <c:v>98.85</c:v>
                </c:pt>
                <c:pt idx="48">
                  <c:v>98.873999999999995</c:v>
                </c:pt>
                <c:pt idx="49">
                  <c:v>98.888999999999996</c:v>
                </c:pt>
                <c:pt idx="50">
                  <c:v>98.483999999999995</c:v>
                </c:pt>
                <c:pt idx="51">
                  <c:v>98.686999999999998</c:v>
                </c:pt>
                <c:pt idx="52">
                  <c:v>98.521000000000001</c:v>
                </c:pt>
                <c:pt idx="53">
                  <c:v>98.596000000000004</c:v>
                </c:pt>
                <c:pt idx="54">
                  <c:v>98.603999999999999</c:v>
                </c:pt>
                <c:pt idx="55">
                  <c:v>98.206999999999994</c:v>
                </c:pt>
                <c:pt idx="56">
                  <c:v>98.447000000000003</c:v>
                </c:pt>
                <c:pt idx="57">
                  <c:v>98.465999999999994</c:v>
                </c:pt>
                <c:pt idx="58">
                  <c:v>98.477999999999994</c:v>
                </c:pt>
                <c:pt idx="59">
                  <c:v>98.52</c:v>
                </c:pt>
                <c:pt idx="60">
                  <c:v>98.695999999999998</c:v>
                </c:pt>
                <c:pt idx="61">
                  <c:v>98.685000000000002</c:v>
                </c:pt>
                <c:pt idx="62">
                  <c:v>98.742999999999995</c:v>
                </c:pt>
                <c:pt idx="63">
                  <c:v>98.617000000000004</c:v>
                </c:pt>
                <c:pt idx="64">
                  <c:v>98.62</c:v>
                </c:pt>
              </c:numCache>
            </c:numRef>
          </c:val>
          <c:smooth val="0"/>
          <c:extLst>
            <c:ext xmlns:c16="http://schemas.microsoft.com/office/drawing/2014/chart" uri="{C3380CC4-5D6E-409C-BE32-E72D297353CC}">
              <c16:uniqueId val="{00000001-32DF-4734-8407-B9A174D089F7}"/>
            </c:ext>
          </c:extLst>
        </c:ser>
        <c:ser>
          <c:idx val="2"/>
          <c:order val="2"/>
          <c:tx>
            <c:strRef>
              <c:f>'SEC-9'!$F$234</c:f>
              <c:strCache>
                <c:ptCount val="1"/>
                <c:pt idx="0">
                  <c:v>Bid 2016 XS1382696398</c:v>
                </c:pt>
              </c:strCache>
            </c:strRef>
          </c:tx>
          <c:spPr>
            <a:ln w="28575" cap="rnd">
              <a:solidFill>
                <a:schemeClr val="accent3"/>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'SEC-9'!$F$235:$F$299</c:f>
              <c:numCache>
                <c:formatCode>0.00</c:formatCode>
                <c:ptCount val="65"/>
                <c:pt idx="0">
                  <c:v>98.801000000000002</c:v>
                </c:pt>
                <c:pt idx="1">
                  <c:v>98.75</c:v>
                </c:pt>
                <c:pt idx="2">
                  <c:v>98.897000000000006</c:v>
                </c:pt>
                <c:pt idx="3">
                  <c:v>98.677000000000007</c:v>
                </c:pt>
                <c:pt idx="4">
                  <c:v>98.822000000000003</c:v>
                </c:pt>
                <c:pt idx="5">
                  <c:v>98.646000000000001</c:v>
                </c:pt>
                <c:pt idx="6">
                  <c:v>98.626000000000005</c:v>
                </c:pt>
                <c:pt idx="7">
                  <c:v>98.438999999999993</c:v>
                </c:pt>
                <c:pt idx="8">
                  <c:v>98.572999999999993</c:v>
                </c:pt>
                <c:pt idx="9">
                  <c:v>98.936999999999998</c:v>
                </c:pt>
                <c:pt idx="10">
                  <c:v>98.846999999999994</c:v>
                </c:pt>
                <c:pt idx="11">
                  <c:v>98.676000000000002</c:v>
                </c:pt>
                <c:pt idx="12">
                  <c:v>98.608999999999995</c:v>
                </c:pt>
                <c:pt idx="13">
                  <c:v>98.665999999999997</c:v>
                </c:pt>
                <c:pt idx="14">
                  <c:v>98.646000000000001</c:v>
                </c:pt>
                <c:pt idx="15">
                  <c:v>98.715999999999994</c:v>
                </c:pt>
                <c:pt idx="16">
                  <c:v>98.516000000000005</c:v>
                </c:pt>
                <c:pt idx="17">
                  <c:v>98.665999999999997</c:v>
                </c:pt>
                <c:pt idx="18">
                  <c:v>98.715999999999994</c:v>
                </c:pt>
                <c:pt idx="19">
                  <c:v>98.706000000000003</c:v>
                </c:pt>
                <c:pt idx="20">
                  <c:v>98.707999999999998</c:v>
                </c:pt>
                <c:pt idx="21">
                  <c:v>98.837000000000003</c:v>
                </c:pt>
                <c:pt idx="22">
                  <c:v>98.816999999999993</c:v>
                </c:pt>
                <c:pt idx="23">
                  <c:v>98.927000000000007</c:v>
                </c:pt>
                <c:pt idx="24">
                  <c:v>98.531999999999996</c:v>
                </c:pt>
                <c:pt idx="25">
                  <c:v>98.76</c:v>
                </c:pt>
                <c:pt idx="26">
                  <c:v>98.816000000000003</c:v>
                </c:pt>
                <c:pt idx="27">
                  <c:v>98.620999999999995</c:v>
                </c:pt>
                <c:pt idx="28">
                  <c:v>98.641000000000005</c:v>
                </c:pt>
                <c:pt idx="29">
                  <c:v>98.727000000000004</c:v>
                </c:pt>
                <c:pt idx="30">
                  <c:v>98.814999999999998</c:v>
                </c:pt>
                <c:pt idx="31">
                  <c:v>98.591999999999999</c:v>
                </c:pt>
                <c:pt idx="32">
                  <c:v>98.781999999999996</c:v>
                </c:pt>
                <c:pt idx="33">
                  <c:v>98.679000000000002</c:v>
                </c:pt>
                <c:pt idx="34">
                  <c:v>98.608000000000004</c:v>
                </c:pt>
                <c:pt idx="35">
                  <c:v>98.625</c:v>
                </c:pt>
                <c:pt idx="36">
                  <c:v>98.480999999999995</c:v>
                </c:pt>
                <c:pt idx="37">
                  <c:v>98.385999999999996</c:v>
                </c:pt>
                <c:pt idx="38">
                  <c:v>98.382999999999996</c:v>
                </c:pt>
                <c:pt idx="39">
                  <c:v>98.897999999999996</c:v>
                </c:pt>
                <c:pt idx="40">
                  <c:v>98.667000000000002</c:v>
                </c:pt>
                <c:pt idx="41">
                  <c:v>98.658000000000001</c:v>
                </c:pt>
                <c:pt idx="42">
                  <c:v>98.709000000000003</c:v>
                </c:pt>
                <c:pt idx="43">
                  <c:v>98.734999999999999</c:v>
                </c:pt>
                <c:pt idx="44">
                  <c:v>98.722999999999999</c:v>
                </c:pt>
                <c:pt idx="45">
                  <c:v>98.808000000000007</c:v>
                </c:pt>
                <c:pt idx="46">
                  <c:v>98.840999999999994</c:v>
                </c:pt>
                <c:pt idx="47">
                  <c:v>98.772999999999996</c:v>
                </c:pt>
                <c:pt idx="48">
                  <c:v>98.870999999999995</c:v>
                </c:pt>
                <c:pt idx="49">
                  <c:v>98.852000000000004</c:v>
                </c:pt>
                <c:pt idx="50">
                  <c:v>98.793000000000006</c:v>
                </c:pt>
                <c:pt idx="51">
                  <c:v>98.938000000000002</c:v>
                </c:pt>
                <c:pt idx="52">
                  <c:v>98.82</c:v>
                </c:pt>
                <c:pt idx="53">
                  <c:v>98.81</c:v>
                </c:pt>
                <c:pt idx="54">
                  <c:v>98.808999999999997</c:v>
                </c:pt>
                <c:pt idx="55">
                  <c:v>98.798000000000002</c:v>
                </c:pt>
                <c:pt idx="56">
                  <c:v>98.783000000000001</c:v>
                </c:pt>
                <c:pt idx="57">
                  <c:v>98.968000000000004</c:v>
                </c:pt>
                <c:pt idx="58">
                  <c:v>98.95</c:v>
                </c:pt>
                <c:pt idx="59">
                  <c:v>99.051000000000002</c:v>
                </c:pt>
                <c:pt idx="60">
                  <c:v>99.070999999999998</c:v>
                </c:pt>
                <c:pt idx="61">
                  <c:v>99.093999999999994</c:v>
                </c:pt>
                <c:pt idx="62">
                  <c:v>99.179000000000002</c:v>
                </c:pt>
                <c:pt idx="63">
                  <c:v>99.150999999999996</c:v>
                </c:pt>
                <c:pt idx="64">
                  <c:v>99.179000000000002</c:v>
                </c:pt>
              </c:numCache>
            </c:numRef>
          </c:val>
          <c:smooth val="0"/>
          <c:extLst>
            <c:ext xmlns:c16="http://schemas.microsoft.com/office/drawing/2014/chart" uri="{C3380CC4-5D6E-409C-BE32-E72D297353CC}">
              <c16:uniqueId val="{00000002-32DF-4734-8407-B9A174D089F7}"/>
            </c:ext>
          </c:extLst>
        </c:ser>
        <c:ser>
          <c:idx val="3"/>
          <c:order val="3"/>
          <c:tx>
            <c:strRef>
              <c:f>'SEC-9'!$G$234</c:f>
              <c:strCache>
                <c:ptCount val="1"/>
                <c:pt idx="0">
                  <c:v>Offer 2016 XS1382696398</c:v>
                </c:pt>
              </c:strCache>
            </c:strRef>
          </c:tx>
          <c:spPr>
            <a:ln w="28575" cap="rnd">
              <a:solidFill>
                <a:schemeClr val="accent4"/>
              </a:solidFill>
              <a:prstDash val="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'SEC-9'!$G$235:$G$299</c:f>
              <c:numCache>
                <c:formatCode>0.00</c:formatCode>
                <c:ptCount val="65"/>
                <c:pt idx="0">
                  <c:v>98.992999999999995</c:v>
                </c:pt>
                <c:pt idx="1">
                  <c:v>98.941999999999993</c:v>
                </c:pt>
                <c:pt idx="2">
                  <c:v>99.364000000000004</c:v>
                </c:pt>
                <c:pt idx="3">
                  <c:v>99.13</c:v>
                </c:pt>
                <c:pt idx="4">
                  <c:v>99.46</c:v>
                </c:pt>
                <c:pt idx="5">
                  <c:v>99.293999999999997</c:v>
                </c:pt>
                <c:pt idx="6">
                  <c:v>99.244</c:v>
                </c:pt>
                <c:pt idx="7">
                  <c:v>98.629000000000005</c:v>
                </c:pt>
                <c:pt idx="8">
                  <c:v>98.820999999999998</c:v>
                </c:pt>
                <c:pt idx="9">
                  <c:v>99.192999999999998</c:v>
                </c:pt>
                <c:pt idx="10">
                  <c:v>99.100999999999999</c:v>
                </c:pt>
                <c:pt idx="11">
                  <c:v>98.962999999999994</c:v>
                </c:pt>
                <c:pt idx="12">
                  <c:v>98.864999999999995</c:v>
                </c:pt>
                <c:pt idx="13">
                  <c:v>98.953999999999994</c:v>
                </c:pt>
                <c:pt idx="14">
                  <c:v>98.894000000000005</c:v>
                </c:pt>
                <c:pt idx="15">
                  <c:v>98.983999999999995</c:v>
                </c:pt>
                <c:pt idx="16">
                  <c:v>98.704999999999998</c:v>
                </c:pt>
                <c:pt idx="17">
                  <c:v>98.924000000000007</c:v>
                </c:pt>
                <c:pt idx="18">
                  <c:v>98.978999999999999</c:v>
                </c:pt>
                <c:pt idx="19">
                  <c:v>99.054000000000002</c:v>
                </c:pt>
                <c:pt idx="20">
                  <c:v>98.896000000000001</c:v>
                </c:pt>
                <c:pt idx="21">
                  <c:v>99.09</c:v>
                </c:pt>
                <c:pt idx="22">
                  <c:v>99.006</c:v>
                </c:pt>
                <c:pt idx="23">
                  <c:v>99.114999999999995</c:v>
                </c:pt>
                <c:pt idx="24">
                  <c:v>98.718999999999994</c:v>
                </c:pt>
                <c:pt idx="25">
                  <c:v>98.947999999999993</c:v>
                </c:pt>
                <c:pt idx="26">
                  <c:v>99.004000000000005</c:v>
                </c:pt>
                <c:pt idx="27">
                  <c:v>98.808000000000007</c:v>
                </c:pt>
                <c:pt idx="28">
                  <c:v>98.828000000000003</c:v>
                </c:pt>
                <c:pt idx="29">
                  <c:v>98.914000000000001</c:v>
                </c:pt>
                <c:pt idx="30">
                  <c:v>99.081999999999994</c:v>
                </c:pt>
                <c:pt idx="31">
                  <c:v>98.778000000000006</c:v>
                </c:pt>
                <c:pt idx="32">
                  <c:v>98.968999999999994</c:v>
                </c:pt>
                <c:pt idx="33">
                  <c:v>98.864999999999995</c:v>
                </c:pt>
                <c:pt idx="34">
                  <c:v>98.793999999999997</c:v>
                </c:pt>
                <c:pt idx="35">
                  <c:v>98.837999999999994</c:v>
                </c:pt>
                <c:pt idx="36">
                  <c:v>98.665999999999997</c:v>
                </c:pt>
                <c:pt idx="37">
                  <c:v>98.570999999999998</c:v>
                </c:pt>
                <c:pt idx="38">
                  <c:v>98.567999999999998</c:v>
                </c:pt>
                <c:pt idx="39">
                  <c:v>99.286000000000001</c:v>
                </c:pt>
                <c:pt idx="40">
                  <c:v>98.852000000000004</c:v>
                </c:pt>
                <c:pt idx="41">
                  <c:v>99.126999999999995</c:v>
                </c:pt>
                <c:pt idx="42">
                  <c:v>98.894000000000005</c:v>
                </c:pt>
                <c:pt idx="43">
                  <c:v>98.92</c:v>
                </c:pt>
                <c:pt idx="44">
                  <c:v>99.298000000000002</c:v>
                </c:pt>
                <c:pt idx="45">
                  <c:v>98.992999999999995</c:v>
                </c:pt>
                <c:pt idx="46">
                  <c:v>99.025000000000006</c:v>
                </c:pt>
                <c:pt idx="47">
                  <c:v>98.956999999999994</c:v>
                </c:pt>
                <c:pt idx="48">
                  <c:v>99.055000000000007</c:v>
                </c:pt>
                <c:pt idx="49">
                  <c:v>99.281999999999996</c:v>
                </c:pt>
                <c:pt idx="50">
                  <c:v>98.977000000000004</c:v>
                </c:pt>
                <c:pt idx="51">
                  <c:v>99.122</c:v>
                </c:pt>
                <c:pt idx="52">
                  <c:v>99.003</c:v>
                </c:pt>
                <c:pt idx="53">
                  <c:v>98.992999999999995</c:v>
                </c:pt>
                <c:pt idx="54">
                  <c:v>98.992000000000004</c:v>
                </c:pt>
                <c:pt idx="55">
                  <c:v>98.980999999999995</c:v>
                </c:pt>
                <c:pt idx="56">
                  <c:v>98.965999999999994</c:v>
                </c:pt>
                <c:pt idx="57">
                  <c:v>99.150999999999996</c:v>
                </c:pt>
                <c:pt idx="58">
                  <c:v>99.132999999999996</c:v>
                </c:pt>
                <c:pt idx="59">
                  <c:v>99.233999999999995</c:v>
                </c:pt>
                <c:pt idx="60">
                  <c:v>99.254000000000005</c:v>
                </c:pt>
                <c:pt idx="61">
                  <c:v>99.277000000000001</c:v>
                </c:pt>
                <c:pt idx="62">
                  <c:v>99.361000000000004</c:v>
                </c:pt>
                <c:pt idx="63">
                  <c:v>99.332999999999998</c:v>
                </c:pt>
                <c:pt idx="64">
                  <c:v>99.361000000000004</c:v>
                </c:pt>
              </c:numCache>
            </c:numRef>
          </c:val>
          <c:smooth val="0"/>
          <c:extLst>
            <c:ext xmlns:c16="http://schemas.microsoft.com/office/drawing/2014/chart" uri="{C3380CC4-5D6E-409C-BE32-E72D297353CC}">
              <c16:uniqueId val="{00000003-32DF-4734-8407-B9A174D089F7}"/>
            </c:ext>
          </c:extLst>
        </c:ser>
        <c:ser>
          <c:idx val="4"/>
          <c:order val="4"/>
          <c:tx>
            <c:strRef>
              <c:f>'SEC-9'!$H$234</c:f>
              <c:strCache>
                <c:ptCount val="1"/>
                <c:pt idx="0">
                  <c:v>Bid 2022 XS2536817484</c:v>
                </c:pt>
              </c:strCache>
            </c:strRef>
          </c:tx>
          <c:spPr>
            <a:ln w="28575" cap="rnd">
              <a:solidFill>
                <a:schemeClr val="accent5"/>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'SEC-9'!$H$235:$H$299</c:f>
              <c:numCache>
                <c:formatCode>0.00</c:formatCode>
                <c:ptCount val="65"/>
                <c:pt idx="0">
                  <c:v>106.124</c:v>
                </c:pt>
                <c:pt idx="1">
                  <c:v>105.477</c:v>
                </c:pt>
                <c:pt idx="2">
                  <c:v>105.95699999999999</c:v>
                </c:pt>
                <c:pt idx="3">
                  <c:v>105.181</c:v>
                </c:pt>
                <c:pt idx="4">
                  <c:v>104.499</c:v>
                </c:pt>
                <c:pt idx="5">
                  <c:v>104.61199999999999</c:v>
                </c:pt>
                <c:pt idx="6">
                  <c:v>104.431</c:v>
                </c:pt>
                <c:pt idx="7">
                  <c:v>104.289</c:v>
                </c:pt>
                <c:pt idx="8">
                  <c:v>104.48399999999999</c:v>
                </c:pt>
                <c:pt idx="9">
                  <c:v>104.822</c:v>
                </c:pt>
                <c:pt idx="10">
                  <c:v>104.877</c:v>
                </c:pt>
                <c:pt idx="11">
                  <c:v>104.184</c:v>
                </c:pt>
                <c:pt idx="12">
                  <c:v>104.19499999999999</c:v>
                </c:pt>
                <c:pt idx="13">
                  <c:v>104.003</c:v>
                </c:pt>
                <c:pt idx="14">
                  <c:v>104.22</c:v>
                </c:pt>
                <c:pt idx="15">
                  <c:v>104.181</c:v>
                </c:pt>
                <c:pt idx="16">
                  <c:v>104.05200000000001</c:v>
                </c:pt>
                <c:pt idx="17">
                  <c:v>104.078</c:v>
                </c:pt>
                <c:pt idx="18">
                  <c:v>104.529</c:v>
                </c:pt>
                <c:pt idx="19">
                  <c:v>104.777</c:v>
                </c:pt>
                <c:pt idx="20">
                  <c:v>105.13800000000001</c:v>
                </c:pt>
                <c:pt idx="21">
                  <c:v>105.232</c:v>
                </c:pt>
                <c:pt idx="22">
                  <c:v>105.63800000000001</c:v>
                </c:pt>
                <c:pt idx="23">
                  <c:v>105.747</c:v>
                </c:pt>
                <c:pt idx="24">
                  <c:v>104.94499999999999</c:v>
                </c:pt>
                <c:pt idx="25">
                  <c:v>105.223</c:v>
                </c:pt>
                <c:pt idx="26">
                  <c:v>105.283</c:v>
                </c:pt>
                <c:pt idx="27">
                  <c:v>105.065</c:v>
                </c:pt>
                <c:pt idx="28">
                  <c:v>105.10599999999999</c:v>
                </c:pt>
                <c:pt idx="29">
                  <c:v>105.21899999999999</c:v>
                </c:pt>
                <c:pt idx="30">
                  <c:v>105.325</c:v>
                </c:pt>
                <c:pt idx="31">
                  <c:v>104.937</c:v>
                </c:pt>
                <c:pt idx="32">
                  <c:v>105.328</c:v>
                </c:pt>
                <c:pt idx="33">
                  <c:v>105.126</c:v>
                </c:pt>
                <c:pt idx="34">
                  <c:v>105.128</c:v>
                </c:pt>
                <c:pt idx="35">
                  <c:v>104.97</c:v>
                </c:pt>
                <c:pt idx="36">
                  <c:v>104.91500000000001</c:v>
                </c:pt>
                <c:pt idx="37">
                  <c:v>104.765</c:v>
                </c:pt>
                <c:pt idx="38">
                  <c:v>104.825</c:v>
                </c:pt>
                <c:pt idx="39">
                  <c:v>105.2</c:v>
                </c:pt>
                <c:pt idx="40">
                  <c:v>105.354</c:v>
                </c:pt>
                <c:pt idx="41">
                  <c:v>105.298</c:v>
                </c:pt>
                <c:pt idx="42">
                  <c:v>105.61499999999999</c:v>
                </c:pt>
                <c:pt idx="43">
                  <c:v>105.72</c:v>
                </c:pt>
                <c:pt idx="44">
                  <c:v>105.79</c:v>
                </c:pt>
                <c:pt idx="45">
                  <c:v>106.05200000000001</c:v>
                </c:pt>
                <c:pt idx="46">
                  <c:v>106.43</c:v>
                </c:pt>
                <c:pt idx="47">
                  <c:v>106.5</c:v>
                </c:pt>
                <c:pt idx="48">
                  <c:v>106.71299999999999</c:v>
                </c:pt>
                <c:pt idx="49">
                  <c:v>106.746</c:v>
                </c:pt>
                <c:pt idx="50">
                  <c:v>106.50700000000001</c:v>
                </c:pt>
                <c:pt idx="51">
                  <c:v>106.881</c:v>
                </c:pt>
                <c:pt idx="52">
                  <c:v>106.66200000000001</c:v>
                </c:pt>
                <c:pt idx="53">
                  <c:v>106.605</c:v>
                </c:pt>
                <c:pt idx="54">
                  <c:v>106.684</c:v>
                </c:pt>
                <c:pt idx="55">
                  <c:v>106.625</c:v>
                </c:pt>
                <c:pt idx="56">
                  <c:v>106.42700000000001</c:v>
                </c:pt>
                <c:pt idx="57">
                  <c:v>106.55200000000001</c:v>
                </c:pt>
                <c:pt idx="58">
                  <c:v>106.863</c:v>
                </c:pt>
                <c:pt idx="59">
                  <c:v>107.071</c:v>
                </c:pt>
                <c:pt idx="60">
                  <c:v>107.08799999999999</c:v>
                </c:pt>
                <c:pt idx="61">
                  <c:v>107.208</c:v>
                </c:pt>
                <c:pt idx="62">
                  <c:v>107.268</c:v>
                </c:pt>
                <c:pt idx="63">
                  <c:v>107.251</c:v>
                </c:pt>
                <c:pt idx="64">
                  <c:v>107.34399999999999</c:v>
                </c:pt>
              </c:numCache>
            </c:numRef>
          </c:val>
          <c:smooth val="0"/>
          <c:extLst>
            <c:ext xmlns:c16="http://schemas.microsoft.com/office/drawing/2014/chart" uri="{C3380CC4-5D6E-409C-BE32-E72D297353CC}">
              <c16:uniqueId val="{00000004-32DF-4734-8407-B9A174D089F7}"/>
            </c:ext>
          </c:extLst>
        </c:ser>
        <c:ser>
          <c:idx val="5"/>
          <c:order val="5"/>
          <c:tx>
            <c:strRef>
              <c:f>'SEC-9'!$I$234</c:f>
              <c:strCache>
                <c:ptCount val="1"/>
                <c:pt idx="0">
                  <c:v>Offer 2022 XS2536817484</c:v>
                </c:pt>
              </c:strCache>
            </c:strRef>
          </c:tx>
          <c:spPr>
            <a:ln w="28575" cap="rnd">
              <a:solidFill>
                <a:schemeClr val="accent6"/>
              </a:solidFill>
              <a:prstDash val="sysDot"/>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'SEC-9'!$I$235:$I$299</c:f>
              <c:numCache>
                <c:formatCode>0.00</c:formatCode>
                <c:ptCount val="65"/>
                <c:pt idx="0">
                  <c:v>106.843</c:v>
                </c:pt>
                <c:pt idx="1">
                  <c:v>106.19</c:v>
                </c:pt>
                <c:pt idx="2">
                  <c:v>106.67400000000001</c:v>
                </c:pt>
                <c:pt idx="3">
                  <c:v>105.89100000000001</c:v>
                </c:pt>
                <c:pt idx="4">
                  <c:v>105.203</c:v>
                </c:pt>
                <c:pt idx="5">
                  <c:v>105.31699999999999</c:v>
                </c:pt>
                <c:pt idx="6">
                  <c:v>105.134</c:v>
                </c:pt>
                <c:pt idx="7">
                  <c:v>104.991</c:v>
                </c:pt>
                <c:pt idx="8">
                  <c:v>105.187</c:v>
                </c:pt>
                <c:pt idx="9">
                  <c:v>105.52800000000001</c:v>
                </c:pt>
                <c:pt idx="10">
                  <c:v>105.583</c:v>
                </c:pt>
                <c:pt idx="11">
                  <c:v>104.884</c:v>
                </c:pt>
                <c:pt idx="12">
                  <c:v>104.895</c:v>
                </c:pt>
                <c:pt idx="13">
                  <c:v>104.70099999999999</c:v>
                </c:pt>
                <c:pt idx="14">
                  <c:v>104.92</c:v>
                </c:pt>
                <c:pt idx="15">
                  <c:v>104.88</c:v>
                </c:pt>
                <c:pt idx="16">
                  <c:v>104.75</c:v>
                </c:pt>
                <c:pt idx="17">
                  <c:v>104.776</c:v>
                </c:pt>
                <c:pt idx="18">
                  <c:v>105.23099999999999</c:v>
                </c:pt>
                <c:pt idx="19">
                  <c:v>105.48099999999999</c:v>
                </c:pt>
                <c:pt idx="20">
                  <c:v>105.84399999999999</c:v>
                </c:pt>
                <c:pt idx="21">
                  <c:v>105.93899999999999</c:v>
                </c:pt>
                <c:pt idx="22">
                  <c:v>106.348</c:v>
                </c:pt>
                <c:pt idx="23">
                  <c:v>106.458</c:v>
                </c:pt>
                <c:pt idx="24">
                  <c:v>105.649</c:v>
                </c:pt>
                <c:pt idx="25">
                  <c:v>105.929</c:v>
                </c:pt>
                <c:pt idx="26">
                  <c:v>105.989</c:v>
                </c:pt>
                <c:pt idx="27">
                  <c:v>105.77</c:v>
                </c:pt>
                <c:pt idx="28">
                  <c:v>105.81</c:v>
                </c:pt>
                <c:pt idx="29">
                  <c:v>105.92400000000001</c:v>
                </c:pt>
                <c:pt idx="30">
                  <c:v>106.03100000000001</c:v>
                </c:pt>
                <c:pt idx="31">
                  <c:v>105.64</c:v>
                </c:pt>
                <c:pt idx="32">
                  <c:v>106.03400000000001</c:v>
                </c:pt>
                <c:pt idx="33">
                  <c:v>105.83</c:v>
                </c:pt>
                <c:pt idx="34">
                  <c:v>105.831</c:v>
                </c:pt>
                <c:pt idx="35">
                  <c:v>105.672</c:v>
                </c:pt>
                <c:pt idx="36">
                  <c:v>106.19499999999999</c:v>
                </c:pt>
                <c:pt idx="37">
                  <c:v>105.935</c:v>
                </c:pt>
                <c:pt idx="38">
                  <c:v>105.52500000000001</c:v>
                </c:pt>
                <c:pt idx="39">
                  <c:v>106.3</c:v>
                </c:pt>
                <c:pt idx="40">
                  <c:v>106.05800000000001</c:v>
                </c:pt>
                <c:pt idx="41">
                  <c:v>106.002</c:v>
                </c:pt>
                <c:pt idx="42">
                  <c:v>106.63500000000001</c:v>
                </c:pt>
                <c:pt idx="43">
                  <c:v>106.68</c:v>
                </c:pt>
                <c:pt idx="44">
                  <c:v>107.06</c:v>
                </c:pt>
                <c:pt idx="45">
                  <c:v>106.761</c:v>
                </c:pt>
                <c:pt idx="46">
                  <c:v>107.45</c:v>
                </c:pt>
                <c:pt idx="47">
                  <c:v>107.69</c:v>
                </c:pt>
                <c:pt idx="48">
                  <c:v>107.42700000000001</c:v>
                </c:pt>
                <c:pt idx="49">
                  <c:v>107.46</c:v>
                </c:pt>
                <c:pt idx="50">
                  <c:v>107.21899999999999</c:v>
                </c:pt>
                <c:pt idx="51">
                  <c:v>107.596</c:v>
                </c:pt>
                <c:pt idx="52">
                  <c:v>107.375</c:v>
                </c:pt>
                <c:pt idx="53">
                  <c:v>107.31699999999999</c:v>
                </c:pt>
                <c:pt idx="54">
                  <c:v>107.396</c:v>
                </c:pt>
                <c:pt idx="55">
                  <c:v>107.337</c:v>
                </c:pt>
                <c:pt idx="56">
                  <c:v>107.137</c:v>
                </c:pt>
                <c:pt idx="57">
                  <c:v>107.26300000000001</c:v>
                </c:pt>
                <c:pt idx="58">
                  <c:v>107.57599999999999</c:v>
                </c:pt>
                <c:pt idx="59">
                  <c:v>107.786</c:v>
                </c:pt>
                <c:pt idx="60">
                  <c:v>107.803</c:v>
                </c:pt>
                <c:pt idx="61">
                  <c:v>107.923</c:v>
                </c:pt>
                <c:pt idx="62">
                  <c:v>107.983</c:v>
                </c:pt>
                <c:pt idx="63">
                  <c:v>107.96599999999999</c:v>
                </c:pt>
                <c:pt idx="64">
                  <c:v>108.06</c:v>
                </c:pt>
              </c:numCache>
            </c:numRef>
          </c:val>
          <c:smooth val="0"/>
          <c:extLst>
            <c:ext xmlns:c16="http://schemas.microsoft.com/office/drawing/2014/chart" uri="{C3380CC4-5D6E-409C-BE32-E72D297353CC}">
              <c16:uniqueId val="{00000005-32DF-4734-8407-B9A174D089F7}"/>
            </c:ext>
          </c:extLst>
        </c:ser>
        <c:dLbls>
          <c:showLegendKey val="0"/>
          <c:showVal val="0"/>
          <c:showCatName val="0"/>
          <c:showSerName val="0"/>
          <c:showPercent val="0"/>
          <c:showBubbleSize val="0"/>
        </c:dLbls>
        <c:smooth val="0"/>
        <c:axId val="186425392"/>
        <c:axId val="186425784"/>
      </c:lineChart>
      <c:dateAx>
        <c:axId val="18642539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6425784"/>
        <c:crosses val="autoZero"/>
        <c:auto val="1"/>
        <c:lblOffset val="100"/>
        <c:baseTimeUnit val="days"/>
      </c:dateAx>
      <c:valAx>
        <c:axId val="186425784"/>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86425392"/>
        <c:crosses val="autoZero"/>
        <c:crossBetween val="between"/>
        <c:majorUnit val="2"/>
      </c:valAx>
      <c:spPr>
        <a:noFill/>
        <a:ln>
          <a:noFill/>
        </a:ln>
        <a:effectLst/>
      </c:spPr>
    </c:plotArea>
    <c:legend>
      <c:legendPos val="b"/>
      <c:layout>
        <c:manualLayout>
          <c:xMode val="edge"/>
          <c:yMode val="edge"/>
          <c:x val="0.13404932037632186"/>
          <c:y val="0.83553979593610406"/>
          <c:w val="0.68967896943500095"/>
          <c:h val="0.1423851488762580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emf"/></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_rels/drawing8.xml.rels><?xml version="1.0" encoding="UTF-8" standalone="yes"?>
<Relationships xmlns="http://schemas.openxmlformats.org/package/2006/relationships"><Relationship Id="rId1" Type="http://schemas.openxmlformats.org/officeDocument/2006/relationships/image" Target="../media/image10.png"/></Relationships>
</file>

<file path=xl/drawings/_rels/drawing9.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8" Type="http://schemas.openxmlformats.org/officeDocument/2006/relationships/image" Target="../media/image18.png"/><Relationship Id="rId3" Type="http://schemas.openxmlformats.org/officeDocument/2006/relationships/image" Target="../media/image13.png"/><Relationship Id="rId7" Type="http://schemas.openxmlformats.org/officeDocument/2006/relationships/image" Target="../media/image17.png"/><Relationship Id="rId2" Type="http://schemas.openxmlformats.org/officeDocument/2006/relationships/image" Target="../media/image12.emf"/><Relationship Id="rId1" Type="http://schemas.openxmlformats.org/officeDocument/2006/relationships/image" Target="../media/image11.emf"/><Relationship Id="rId6" Type="http://schemas.openxmlformats.org/officeDocument/2006/relationships/image" Target="../media/image16.png"/><Relationship Id="rId5" Type="http://schemas.openxmlformats.org/officeDocument/2006/relationships/image" Target="../media/image15.png"/><Relationship Id="rId10" Type="http://schemas.openxmlformats.org/officeDocument/2006/relationships/image" Target="../media/image20.png"/><Relationship Id="rId4" Type="http://schemas.openxmlformats.org/officeDocument/2006/relationships/image" Target="../media/image14.emf"/><Relationship Id="rId9" Type="http://schemas.openxmlformats.org/officeDocument/2006/relationships/image" Target="../media/image19.png"/></Relationships>
</file>

<file path=xl/drawings/_rels/drawing11.xml.rels><?xml version="1.0" encoding="UTF-8" standalone="yes"?>
<Relationships xmlns="http://schemas.openxmlformats.org/package/2006/relationships"><Relationship Id="rId8" Type="http://schemas.openxmlformats.org/officeDocument/2006/relationships/image" Target="../media/image29.png"/><Relationship Id="rId3" Type="http://schemas.openxmlformats.org/officeDocument/2006/relationships/image" Target="../media/image24.emf"/><Relationship Id="rId7" Type="http://schemas.openxmlformats.org/officeDocument/2006/relationships/image" Target="../media/image28.png"/><Relationship Id="rId2" Type="http://schemas.openxmlformats.org/officeDocument/2006/relationships/image" Target="../media/image23.emf"/><Relationship Id="rId1" Type="http://schemas.openxmlformats.org/officeDocument/2006/relationships/image" Target="../media/image22.emf"/><Relationship Id="rId6" Type="http://schemas.openxmlformats.org/officeDocument/2006/relationships/image" Target="../media/image27.png"/><Relationship Id="rId5" Type="http://schemas.openxmlformats.org/officeDocument/2006/relationships/image" Target="../media/image26.png"/><Relationship Id="rId4" Type="http://schemas.openxmlformats.org/officeDocument/2006/relationships/image" Target="../media/image25.emf"/></Relationships>
</file>

<file path=xl/drawings/_rels/drawing12.xml.rels><?xml version="1.0" encoding="UTF-8" standalone="yes"?>
<Relationships xmlns="http://schemas.openxmlformats.org/package/2006/relationships"><Relationship Id="rId1" Type="http://schemas.openxmlformats.org/officeDocument/2006/relationships/image" Target="../media/image34.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1.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32.emf"/><Relationship Id="rId2" Type="http://schemas.openxmlformats.org/officeDocument/2006/relationships/image" Target="../media/image31.emf"/><Relationship Id="rId1" Type="http://schemas.openxmlformats.org/officeDocument/2006/relationships/image" Target="../media/image30.emf"/><Relationship Id="rId4" Type="http://schemas.openxmlformats.org/officeDocument/2006/relationships/image" Target="../media/image33.emf"/></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4</xdr:row>
      <xdr:rowOff>361950</xdr:rowOff>
    </xdr:from>
    <xdr:to>
      <xdr:col>7</xdr:col>
      <xdr:colOff>588678</xdr:colOff>
      <xdr:row>19</xdr:row>
      <xdr:rowOff>119540</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476250" y="1066800"/>
          <a:ext cx="4779678" cy="33104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5</xdr:row>
      <xdr:rowOff>66675</xdr:rowOff>
    </xdr:from>
    <xdr:to>
      <xdr:col>3</xdr:col>
      <xdr:colOff>942975</xdr:colOff>
      <xdr:row>21</xdr:row>
      <xdr:rowOff>190500</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33350" y="1066800"/>
          <a:ext cx="5086350" cy="3324225"/>
        </a:xfrm>
        <a:prstGeom prst="rect">
          <a:avLst/>
        </a:prstGeom>
      </xdr:spPr>
    </xdr:pic>
    <xdr:clientData/>
  </xdr:twoCellAnchor>
  <xdr:twoCellAnchor editAs="oneCell">
    <xdr:from>
      <xdr:col>4</xdr:col>
      <xdr:colOff>0</xdr:colOff>
      <xdr:row>5</xdr:row>
      <xdr:rowOff>57150</xdr:rowOff>
    </xdr:from>
    <xdr:to>
      <xdr:col>8</xdr:col>
      <xdr:colOff>1755952</xdr:colOff>
      <xdr:row>21</xdr:row>
      <xdr:rowOff>180975</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tretch>
          <a:fillRect/>
        </a:stretch>
      </xdr:blipFill>
      <xdr:spPr>
        <a:xfrm>
          <a:off x="5295900" y="1057275"/>
          <a:ext cx="5070652" cy="33242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276225</xdr:colOff>
      <xdr:row>10</xdr:row>
      <xdr:rowOff>177787</xdr:rowOff>
    </xdr:from>
    <xdr:to>
      <xdr:col>15</xdr:col>
      <xdr:colOff>495300</xdr:colOff>
      <xdr:row>33</xdr:row>
      <xdr:rowOff>47625</xdr:rowOff>
    </xdr:to>
    <xdr:pic>
      <xdr:nvPicPr>
        <xdr:cNvPr id="5" name="Picture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225" y="2178037"/>
          <a:ext cx="9734550" cy="49276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380999</xdr:colOff>
      <xdr:row>14</xdr:row>
      <xdr:rowOff>76200</xdr:rowOff>
    </xdr:from>
    <xdr:to>
      <xdr:col>16</xdr:col>
      <xdr:colOff>304860</xdr:colOff>
      <xdr:row>35</xdr:row>
      <xdr:rowOff>54465</xdr:rowOff>
    </xdr:to>
    <xdr:pic>
      <xdr:nvPicPr>
        <xdr:cNvPr id="2" name="Picture 1"/>
        <xdr:cNvPicPr>
          <a:picLocks noChangeAspect="1"/>
        </xdr:cNvPicPr>
      </xdr:nvPicPr>
      <xdr:blipFill>
        <a:blip xmlns:r="http://schemas.openxmlformats.org/officeDocument/2006/relationships" r:embed="rId1"/>
        <a:stretch>
          <a:fillRect/>
        </a:stretch>
      </xdr:blipFill>
      <xdr:spPr>
        <a:xfrm>
          <a:off x="380999" y="3695700"/>
          <a:ext cx="10210861" cy="435976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28575</xdr:colOff>
      <xdr:row>6</xdr:row>
      <xdr:rowOff>133350</xdr:rowOff>
    </xdr:from>
    <xdr:to>
      <xdr:col>12</xdr:col>
      <xdr:colOff>135680</xdr:colOff>
      <xdr:row>22</xdr:row>
      <xdr:rowOff>111162</xdr:rowOff>
    </xdr:to>
    <xdr:pic>
      <xdr:nvPicPr>
        <xdr:cNvPr id="2" name="Picture 1"/>
        <xdr:cNvPicPr>
          <a:picLocks noChangeAspect="1"/>
        </xdr:cNvPicPr>
      </xdr:nvPicPr>
      <xdr:blipFill>
        <a:blip xmlns:r="http://schemas.openxmlformats.org/officeDocument/2006/relationships" r:embed="rId1"/>
        <a:stretch>
          <a:fillRect/>
        </a:stretch>
      </xdr:blipFill>
      <xdr:spPr>
        <a:xfrm>
          <a:off x="6867525" y="1333500"/>
          <a:ext cx="4907705" cy="3359187"/>
        </a:xfrm>
        <a:prstGeom prst="rect">
          <a:avLst/>
        </a:prstGeom>
      </xdr:spPr>
    </xdr:pic>
    <xdr:clientData/>
  </xdr:twoCellAnchor>
  <xdr:twoCellAnchor editAs="oneCell">
    <xdr:from>
      <xdr:col>12</xdr:col>
      <xdr:colOff>57150</xdr:colOff>
      <xdr:row>6</xdr:row>
      <xdr:rowOff>133350</xdr:rowOff>
    </xdr:from>
    <xdr:to>
      <xdr:col>19</xdr:col>
      <xdr:colOff>11842</xdr:colOff>
      <xdr:row>22</xdr:row>
      <xdr:rowOff>117259</xdr:rowOff>
    </xdr:to>
    <xdr:pic>
      <xdr:nvPicPr>
        <xdr:cNvPr id="3" name="Picture 2"/>
        <xdr:cNvPicPr>
          <a:picLocks noChangeAspect="1"/>
        </xdr:cNvPicPr>
      </xdr:nvPicPr>
      <xdr:blipFill>
        <a:blip xmlns:r="http://schemas.openxmlformats.org/officeDocument/2006/relationships" r:embed="rId2"/>
        <a:stretch>
          <a:fillRect/>
        </a:stretch>
      </xdr:blipFill>
      <xdr:spPr>
        <a:xfrm>
          <a:off x="11696700" y="1333500"/>
          <a:ext cx="4755292" cy="336528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7</xdr:col>
      <xdr:colOff>28224</xdr:colOff>
      <xdr:row>21</xdr:row>
      <xdr:rowOff>156172</xdr:rowOff>
    </xdr:to>
    <xdr:pic>
      <xdr:nvPicPr>
        <xdr:cNvPr id="3" name="Picture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180975" y="695325"/>
          <a:ext cx="4743099" cy="39566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28575</xdr:colOff>
      <xdr:row>5</xdr:row>
      <xdr:rowOff>171450</xdr:rowOff>
    </xdr:from>
    <xdr:to>
      <xdr:col>14</xdr:col>
      <xdr:colOff>644681</xdr:colOff>
      <xdr:row>20</xdr:row>
      <xdr:rowOff>481490</xdr:rowOff>
    </xdr:to>
    <xdr:pic>
      <xdr:nvPicPr>
        <xdr:cNvPr id="2" name="Picture 1"/>
        <xdr:cNvPicPr>
          <a:picLocks noChangeAspect="1"/>
        </xdr:cNvPicPr>
      </xdr:nvPicPr>
      <xdr:blipFill>
        <a:blip xmlns:r="http://schemas.openxmlformats.org/officeDocument/2006/relationships" r:embed="rId1"/>
        <a:stretch>
          <a:fillRect/>
        </a:stretch>
      </xdr:blipFill>
      <xdr:spPr>
        <a:xfrm>
          <a:off x="5514975" y="1819275"/>
          <a:ext cx="4730906" cy="331041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xdr:colOff>
      <xdr:row>5</xdr:row>
      <xdr:rowOff>28575</xdr:rowOff>
    </xdr:from>
    <xdr:to>
      <xdr:col>4</xdr:col>
      <xdr:colOff>1323976</xdr:colOff>
      <xdr:row>19</xdr:row>
      <xdr:rowOff>154559</xdr:rowOff>
    </xdr:to>
    <xdr:pic>
      <xdr:nvPicPr>
        <xdr:cNvPr id="3" name="Picture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685801" y="1409700"/>
          <a:ext cx="5200650" cy="292633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14288</xdr:colOff>
      <xdr:row>72</xdr:row>
      <xdr:rowOff>52387</xdr:rowOff>
    </xdr:from>
    <xdr:to>
      <xdr:col>7</xdr:col>
      <xdr:colOff>2476501</xdr:colOff>
      <xdr:row>88</xdr:row>
      <xdr:rowOff>190500</xdr:rowOff>
    </xdr:to>
    <xdr:graphicFrame macro="">
      <xdr:nvGraphicFramePr>
        <xdr:cNvPr id="4" name="Chart 3">
          <a:extLst>
            <a:ext uri="{FF2B5EF4-FFF2-40B4-BE49-F238E27FC236}">
              <a16:creationId xmlns:a16="http://schemas.microsoft.com/office/drawing/2014/main" id="{00000000-0008-0000-0D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38100</xdr:colOff>
      <xdr:row>124</xdr:row>
      <xdr:rowOff>42862</xdr:rowOff>
    </xdr:from>
    <xdr:to>
      <xdr:col>7</xdr:col>
      <xdr:colOff>2466974</xdr:colOff>
      <xdr:row>140</xdr:row>
      <xdr:rowOff>133350</xdr:rowOff>
    </xdr:to>
    <xdr:graphicFrame macro="">
      <xdr:nvGraphicFramePr>
        <xdr:cNvPr id="2" name="Chart 1">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80962</xdr:colOff>
      <xdr:row>201</xdr:row>
      <xdr:rowOff>71437</xdr:rowOff>
    </xdr:from>
    <xdr:to>
      <xdr:col>7</xdr:col>
      <xdr:colOff>2505075</xdr:colOff>
      <xdr:row>217</xdr:row>
      <xdr:rowOff>142875</xdr:rowOff>
    </xdr:to>
    <xdr:graphicFrame macro="">
      <xdr:nvGraphicFramePr>
        <xdr:cNvPr id="3" name="Chart 2">
          <a:extLst>
            <a:ext uri="{FF2B5EF4-FFF2-40B4-BE49-F238E27FC236}">
              <a16:creationId xmlns:a16="http://schemas.microsoft.com/office/drawing/2014/main" id="{00000000-0008-0000-0D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364</xdr:row>
      <xdr:rowOff>80962</xdr:rowOff>
    </xdr:from>
    <xdr:to>
      <xdr:col>7</xdr:col>
      <xdr:colOff>2486025</xdr:colOff>
      <xdr:row>380</xdr:row>
      <xdr:rowOff>133350</xdr:rowOff>
    </xdr:to>
    <xdr:graphicFrame macro="">
      <xdr:nvGraphicFramePr>
        <xdr:cNvPr id="5" name="Chart 4">
          <a:extLst>
            <a:ext uri="{FF2B5EF4-FFF2-40B4-BE49-F238E27FC236}">
              <a16:creationId xmlns:a16="http://schemas.microsoft.com/office/drawing/2014/main" id="{00000000-0008-0000-0D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71436</xdr:colOff>
      <xdr:row>409</xdr:row>
      <xdr:rowOff>109536</xdr:rowOff>
    </xdr:from>
    <xdr:to>
      <xdr:col>7</xdr:col>
      <xdr:colOff>2486024</xdr:colOff>
      <xdr:row>426</xdr:row>
      <xdr:rowOff>9524</xdr:rowOff>
    </xdr:to>
    <xdr:graphicFrame macro="">
      <xdr:nvGraphicFramePr>
        <xdr:cNvPr id="6" name="Chart 5">
          <a:extLst>
            <a:ext uri="{FF2B5EF4-FFF2-40B4-BE49-F238E27FC236}">
              <a16:creationId xmlns:a16="http://schemas.microsoft.com/office/drawing/2014/main" id="{00000000-0008-0000-0D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71437</xdr:colOff>
      <xdr:row>502</xdr:row>
      <xdr:rowOff>119062</xdr:rowOff>
    </xdr:from>
    <xdr:to>
      <xdr:col>7</xdr:col>
      <xdr:colOff>2476500</xdr:colOff>
      <xdr:row>517</xdr:row>
      <xdr:rowOff>161925</xdr:rowOff>
    </xdr:to>
    <xdr:graphicFrame macro="">
      <xdr:nvGraphicFramePr>
        <xdr:cNvPr id="8" name="Chart 7">
          <a:extLst>
            <a:ext uri="{FF2B5EF4-FFF2-40B4-BE49-F238E27FC236}">
              <a16:creationId xmlns:a16="http://schemas.microsoft.com/office/drawing/2014/main" id="{00000000-0008-0000-0D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66676</xdr:colOff>
      <xdr:row>302</xdr:row>
      <xdr:rowOff>38099</xdr:rowOff>
    </xdr:from>
    <xdr:to>
      <xdr:col>8</xdr:col>
      <xdr:colOff>1990726</xdr:colOff>
      <xdr:row>317</xdr:row>
      <xdr:rowOff>133349</xdr:rowOff>
    </xdr:to>
    <xdr:graphicFrame macro="">
      <xdr:nvGraphicFramePr>
        <xdr:cNvPr id="9" name="Chart 8">
          <a:extLst>
            <a:ext uri="{FF2B5EF4-FFF2-40B4-BE49-F238E27FC236}">
              <a16:creationId xmlns:a16="http://schemas.microsoft.com/office/drawing/2014/main" id="{00000000-0008-0000-0D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9525</xdr:colOff>
      <xdr:row>19</xdr:row>
      <xdr:rowOff>95250</xdr:rowOff>
    </xdr:from>
    <xdr:to>
      <xdr:col>6</xdr:col>
      <xdr:colOff>209550</xdr:colOff>
      <xdr:row>21</xdr:row>
      <xdr:rowOff>104775</xdr:rowOff>
    </xdr:to>
    <xdr:pic>
      <xdr:nvPicPr>
        <xdr:cNvPr id="15" name="Picture 14">
          <a:extLst>
            <a:ext uri="{FF2B5EF4-FFF2-40B4-BE49-F238E27FC236}">
              <a16:creationId xmlns:a16="http://schemas.microsoft.com/office/drawing/2014/main" id="{00000000-0008-0000-0E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 y="3895725"/>
          <a:ext cx="4314825"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409575</xdr:colOff>
      <xdr:row>18</xdr:row>
      <xdr:rowOff>114300</xdr:rowOff>
    </xdr:from>
    <xdr:to>
      <xdr:col>13</xdr:col>
      <xdr:colOff>190500</xdr:colOff>
      <xdr:row>22</xdr:row>
      <xdr:rowOff>38100</xdr:rowOff>
    </xdr:to>
    <xdr:pic>
      <xdr:nvPicPr>
        <xdr:cNvPr id="16" name="Picture 15">
          <a:extLst>
            <a:ext uri="{FF2B5EF4-FFF2-40B4-BE49-F238E27FC236}">
              <a16:creationId xmlns:a16="http://schemas.microsoft.com/office/drawing/2014/main" id="{00000000-0008-0000-0E00-00001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524375" y="3714750"/>
          <a:ext cx="45815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6</xdr:col>
      <xdr:colOff>250314</xdr:colOff>
      <xdr:row>4</xdr:row>
      <xdr:rowOff>46157</xdr:rowOff>
    </xdr:to>
    <xdr:pic>
      <xdr:nvPicPr>
        <xdr:cNvPr id="5" name="Picture 4">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3"/>
        <a:stretch>
          <a:fillRect/>
        </a:stretch>
      </xdr:blipFill>
      <xdr:spPr>
        <a:xfrm>
          <a:off x="0" y="200025"/>
          <a:ext cx="4365114" cy="64623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314325</xdr:colOff>
          <xdr:row>1</xdr:row>
          <xdr:rowOff>28575</xdr:rowOff>
        </xdr:from>
        <xdr:to>
          <xdr:col>13</xdr:col>
          <xdr:colOff>28575</xdr:colOff>
          <xdr:row>3</xdr:row>
          <xdr:rowOff>38100</xdr:rowOff>
        </xdr:to>
        <xdr:pic>
          <xdr:nvPicPr>
            <xdr:cNvPr id="14" name="Picture 13">
              <a:extLst>
                <a:ext uri="{FF2B5EF4-FFF2-40B4-BE49-F238E27FC236}">
                  <a16:creationId xmlns:a16="http://schemas.microsoft.com/office/drawing/2014/main" id="{00000000-0008-0000-0E00-00000E000000}"/>
                </a:ext>
              </a:extLst>
            </xdr:cNvPr>
            <xdr:cNvPicPr>
              <a:picLocks noChangeAspect="1" noChangeArrowheads="1"/>
              <a:extLst>
                <a:ext uri="{84589F7E-364E-4C9E-8A38-B11213B215E9}">
                  <a14:cameraTool cellRange="'[1]SEC-9'!$H$123" spid="_x0000_s10340"/>
                </a:ext>
              </a:extLst>
            </xdr:cNvPicPr>
          </xdr:nvPicPr>
          <xdr:blipFill>
            <a:blip xmlns:r="http://schemas.openxmlformats.org/officeDocument/2006/relationships" r:embed="rId4"/>
            <a:srcRect/>
            <a:stretch>
              <a:fillRect/>
            </a:stretch>
          </xdr:blipFill>
          <xdr:spPr bwMode="auto">
            <a:xfrm>
              <a:off x="4429125" y="228600"/>
              <a:ext cx="451485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0</xdr:colOff>
      <xdr:row>38</xdr:row>
      <xdr:rowOff>0</xdr:rowOff>
    </xdr:from>
    <xdr:to>
      <xdr:col>6</xdr:col>
      <xdr:colOff>304800</xdr:colOff>
      <xdr:row>40</xdr:row>
      <xdr:rowOff>8417</xdr:rowOff>
    </xdr:to>
    <xdr:pic>
      <xdr:nvPicPr>
        <xdr:cNvPr id="18" name="Picture 17">
          <a:extLst>
            <a:ext uri="{FF2B5EF4-FFF2-40B4-BE49-F238E27FC236}">
              <a16:creationId xmlns:a16="http://schemas.microsoft.com/office/drawing/2014/main" id="{00000000-0008-0000-0E00-000012000000}"/>
            </a:ext>
          </a:extLst>
        </xdr:cNvPr>
        <xdr:cNvPicPr>
          <a:picLocks noChangeAspect="1"/>
        </xdr:cNvPicPr>
      </xdr:nvPicPr>
      <xdr:blipFill>
        <a:blip xmlns:r="http://schemas.openxmlformats.org/officeDocument/2006/relationships" r:embed="rId5"/>
        <a:stretch>
          <a:fillRect/>
        </a:stretch>
      </xdr:blipFill>
      <xdr:spPr>
        <a:xfrm>
          <a:off x="0" y="7600950"/>
          <a:ext cx="4419600" cy="408467"/>
        </a:xfrm>
        <a:prstGeom prst="rect">
          <a:avLst/>
        </a:prstGeom>
      </xdr:spPr>
    </xdr:pic>
    <xdr:clientData/>
  </xdr:twoCellAnchor>
  <xdr:twoCellAnchor editAs="oneCell">
    <xdr:from>
      <xdr:col>0</xdr:col>
      <xdr:colOff>19050</xdr:colOff>
      <xdr:row>4</xdr:row>
      <xdr:rowOff>38101</xdr:rowOff>
    </xdr:from>
    <xdr:to>
      <xdr:col>6</xdr:col>
      <xdr:colOff>390525</xdr:colOff>
      <xdr:row>19</xdr:row>
      <xdr:rowOff>38100</xdr:rowOff>
    </xdr:to>
    <xdr:pic>
      <xdr:nvPicPr>
        <xdr:cNvPr id="4" name="Picture 3"/>
        <xdr:cNvPicPr>
          <a:picLocks noChangeAspect="1"/>
        </xdr:cNvPicPr>
      </xdr:nvPicPr>
      <xdr:blipFill>
        <a:blip xmlns:r="http://schemas.openxmlformats.org/officeDocument/2006/relationships" r:embed="rId6"/>
        <a:stretch>
          <a:fillRect/>
        </a:stretch>
      </xdr:blipFill>
      <xdr:spPr>
        <a:xfrm>
          <a:off x="19050" y="838201"/>
          <a:ext cx="4486275" cy="3000374"/>
        </a:xfrm>
        <a:prstGeom prst="rect">
          <a:avLst/>
        </a:prstGeom>
      </xdr:spPr>
    </xdr:pic>
    <xdr:clientData/>
  </xdr:twoCellAnchor>
  <xdr:twoCellAnchor editAs="oneCell">
    <xdr:from>
      <xdr:col>6</xdr:col>
      <xdr:colOff>400050</xdr:colOff>
      <xdr:row>4</xdr:row>
      <xdr:rowOff>38101</xdr:rowOff>
    </xdr:from>
    <xdr:to>
      <xdr:col>13</xdr:col>
      <xdr:colOff>85725</xdr:colOff>
      <xdr:row>19</xdr:row>
      <xdr:rowOff>47625</xdr:rowOff>
    </xdr:to>
    <xdr:pic>
      <xdr:nvPicPr>
        <xdr:cNvPr id="6" name="Picture 5"/>
        <xdr:cNvPicPr>
          <a:picLocks noChangeAspect="1"/>
        </xdr:cNvPicPr>
      </xdr:nvPicPr>
      <xdr:blipFill>
        <a:blip xmlns:r="http://schemas.openxmlformats.org/officeDocument/2006/relationships" r:embed="rId7"/>
        <a:stretch>
          <a:fillRect/>
        </a:stretch>
      </xdr:blipFill>
      <xdr:spPr>
        <a:xfrm>
          <a:off x="4514850" y="838201"/>
          <a:ext cx="4486275" cy="3009899"/>
        </a:xfrm>
        <a:prstGeom prst="rect">
          <a:avLst/>
        </a:prstGeom>
      </xdr:spPr>
    </xdr:pic>
    <xdr:clientData/>
  </xdr:twoCellAnchor>
  <xdr:twoCellAnchor editAs="oneCell">
    <xdr:from>
      <xdr:col>0</xdr:col>
      <xdr:colOff>19050</xdr:colOff>
      <xdr:row>22</xdr:row>
      <xdr:rowOff>9525</xdr:rowOff>
    </xdr:from>
    <xdr:to>
      <xdr:col>6</xdr:col>
      <xdr:colOff>390525</xdr:colOff>
      <xdr:row>37</xdr:row>
      <xdr:rowOff>142875</xdr:rowOff>
    </xdr:to>
    <xdr:pic>
      <xdr:nvPicPr>
        <xdr:cNvPr id="7" name="Picture 6"/>
        <xdr:cNvPicPr>
          <a:picLocks noChangeAspect="1"/>
        </xdr:cNvPicPr>
      </xdr:nvPicPr>
      <xdr:blipFill>
        <a:blip xmlns:r="http://schemas.openxmlformats.org/officeDocument/2006/relationships" r:embed="rId8"/>
        <a:stretch>
          <a:fillRect/>
        </a:stretch>
      </xdr:blipFill>
      <xdr:spPr>
        <a:xfrm>
          <a:off x="19050" y="4410075"/>
          <a:ext cx="4486275" cy="3133725"/>
        </a:xfrm>
        <a:prstGeom prst="rect">
          <a:avLst/>
        </a:prstGeom>
      </xdr:spPr>
    </xdr:pic>
    <xdr:clientData/>
  </xdr:twoCellAnchor>
  <xdr:twoCellAnchor editAs="oneCell">
    <xdr:from>
      <xdr:col>6</xdr:col>
      <xdr:colOff>409576</xdr:colOff>
      <xdr:row>22</xdr:row>
      <xdr:rowOff>28575</xdr:rowOff>
    </xdr:from>
    <xdr:to>
      <xdr:col>13</xdr:col>
      <xdr:colOff>95250</xdr:colOff>
      <xdr:row>37</xdr:row>
      <xdr:rowOff>142875</xdr:rowOff>
    </xdr:to>
    <xdr:pic>
      <xdr:nvPicPr>
        <xdr:cNvPr id="8" name="Picture 7"/>
        <xdr:cNvPicPr>
          <a:picLocks noChangeAspect="1"/>
        </xdr:cNvPicPr>
      </xdr:nvPicPr>
      <xdr:blipFill>
        <a:blip xmlns:r="http://schemas.openxmlformats.org/officeDocument/2006/relationships" r:embed="rId9"/>
        <a:stretch>
          <a:fillRect/>
        </a:stretch>
      </xdr:blipFill>
      <xdr:spPr>
        <a:xfrm>
          <a:off x="4524376" y="4429125"/>
          <a:ext cx="4486274" cy="3114675"/>
        </a:xfrm>
        <a:prstGeom prst="rect">
          <a:avLst/>
        </a:prstGeom>
      </xdr:spPr>
    </xdr:pic>
    <xdr:clientData/>
  </xdr:twoCellAnchor>
  <xdr:twoCellAnchor editAs="oneCell">
    <xdr:from>
      <xdr:col>0</xdr:col>
      <xdr:colOff>19051</xdr:colOff>
      <xdr:row>40</xdr:row>
      <xdr:rowOff>95250</xdr:rowOff>
    </xdr:from>
    <xdr:to>
      <xdr:col>6</xdr:col>
      <xdr:colOff>400050</xdr:colOff>
      <xdr:row>56</xdr:row>
      <xdr:rowOff>57150</xdr:rowOff>
    </xdr:to>
    <xdr:pic>
      <xdr:nvPicPr>
        <xdr:cNvPr id="10" name="Picture 9"/>
        <xdr:cNvPicPr>
          <a:picLocks noChangeAspect="1"/>
        </xdr:cNvPicPr>
      </xdr:nvPicPr>
      <xdr:blipFill>
        <a:blip xmlns:r="http://schemas.openxmlformats.org/officeDocument/2006/relationships" r:embed="rId10"/>
        <a:stretch>
          <a:fillRect/>
        </a:stretch>
      </xdr:blipFill>
      <xdr:spPr>
        <a:xfrm>
          <a:off x="19051" y="8096250"/>
          <a:ext cx="4495799" cy="31623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561975</xdr:colOff>
          <xdr:row>0</xdr:row>
          <xdr:rowOff>85725</xdr:rowOff>
        </xdr:from>
        <xdr:to>
          <xdr:col>13</xdr:col>
          <xdr:colOff>523875</xdr:colOff>
          <xdr:row>2</xdr:row>
          <xdr:rowOff>95250</xdr:rowOff>
        </xdr:to>
        <xdr:pic>
          <xdr:nvPicPr>
            <xdr:cNvPr id="12" name="Picture 11">
              <a:extLst>
                <a:ext uri="{FF2B5EF4-FFF2-40B4-BE49-F238E27FC236}">
                  <a16:creationId xmlns:a16="http://schemas.microsoft.com/office/drawing/2014/main" id="{00000000-0008-0000-0F00-00000C000000}"/>
                </a:ext>
              </a:extLst>
            </xdr:cNvPr>
            <xdr:cNvPicPr>
              <a:picLocks noChangeAspect="1" noChangeArrowheads="1"/>
              <a:extLst>
                <a:ext uri="{84589F7E-364E-4C9E-8A38-B11213B215E9}">
                  <a14:cameraTool cellRange="'[1]SEC-9'!$G$515" spid="_x0000_s11646"/>
                </a:ext>
              </a:extLst>
            </xdr:cNvPicPr>
          </xdr:nvPicPr>
          <xdr:blipFill>
            <a:blip xmlns:r="http://schemas.openxmlformats.org/officeDocument/2006/relationships" r:embed="rId1"/>
            <a:srcRect/>
            <a:stretch>
              <a:fillRect/>
            </a:stretch>
          </xdr:blipFill>
          <xdr:spPr bwMode="auto">
            <a:xfrm>
              <a:off x="4676775" y="85725"/>
              <a:ext cx="4762500" cy="40957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85725</xdr:rowOff>
        </xdr:from>
        <xdr:to>
          <xdr:col>6</xdr:col>
          <xdr:colOff>514350</xdr:colOff>
          <xdr:row>2</xdr:row>
          <xdr:rowOff>95250</xdr:rowOff>
        </xdr:to>
        <xdr:pic>
          <xdr:nvPicPr>
            <xdr:cNvPr id="14" name="Picture 13">
              <a:extLst>
                <a:ext uri="{FF2B5EF4-FFF2-40B4-BE49-F238E27FC236}">
                  <a16:creationId xmlns:a16="http://schemas.microsoft.com/office/drawing/2014/main" id="{00000000-0008-0000-0F00-00000E000000}"/>
                </a:ext>
              </a:extLst>
            </xdr:cNvPr>
            <xdr:cNvPicPr>
              <a:picLocks noChangeAspect="1" noChangeArrowheads="1"/>
              <a:extLst>
                <a:ext uri="{84589F7E-364E-4C9E-8A38-B11213B215E9}">
                  <a14:cameraTool cellRange="'[1]SEC-9'!$G$413" spid="_x0000_s11647"/>
                </a:ext>
              </a:extLst>
            </xdr:cNvPicPr>
          </xdr:nvPicPr>
          <xdr:blipFill>
            <a:blip xmlns:r="http://schemas.openxmlformats.org/officeDocument/2006/relationships" r:embed="rId2"/>
            <a:srcRect/>
            <a:stretch>
              <a:fillRect/>
            </a:stretch>
          </xdr:blipFill>
          <xdr:spPr bwMode="auto">
            <a:xfrm>
              <a:off x="0" y="85725"/>
              <a:ext cx="4629150" cy="40957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21</xdr:row>
          <xdr:rowOff>0</xdr:rowOff>
        </xdr:from>
        <xdr:to>
          <xdr:col>6</xdr:col>
          <xdr:colOff>466725</xdr:colOff>
          <xdr:row>23</xdr:row>
          <xdr:rowOff>9525</xdr:rowOff>
        </xdr:to>
        <xdr:pic>
          <xdr:nvPicPr>
            <xdr:cNvPr id="15" name="Picture 14">
              <a:extLst>
                <a:ext uri="{FF2B5EF4-FFF2-40B4-BE49-F238E27FC236}">
                  <a16:creationId xmlns:a16="http://schemas.microsoft.com/office/drawing/2014/main" id="{00000000-0008-0000-0F00-00000F000000}"/>
                </a:ext>
              </a:extLst>
            </xdr:cNvPr>
            <xdr:cNvPicPr>
              <a:picLocks noChangeAspect="1" noChangeArrowheads="1"/>
              <a:extLst>
                <a:ext uri="{84589F7E-364E-4C9E-8A38-B11213B215E9}">
                  <a14:cameraTool cellRange="'[1]SEC-9'!$H$617" spid="_x0000_s11648"/>
                </a:ext>
              </a:extLst>
            </xdr:cNvPicPr>
          </xdr:nvPicPr>
          <xdr:blipFill>
            <a:blip xmlns:r="http://schemas.openxmlformats.org/officeDocument/2006/relationships" r:embed="rId3"/>
            <a:srcRect/>
            <a:stretch>
              <a:fillRect/>
            </a:stretch>
          </xdr:blipFill>
          <xdr:spPr bwMode="auto">
            <a:xfrm>
              <a:off x="0" y="4200525"/>
              <a:ext cx="4581525" cy="40957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523875</xdr:colOff>
          <xdr:row>21</xdr:row>
          <xdr:rowOff>0</xdr:rowOff>
        </xdr:from>
        <xdr:to>
          <xdr:col>13</xdr:col>
          <xdr:colOff>485775</xdr:colOff>
          <xdr:row>23</xdr:row>
          <xdr:rowOff>9525</xdr:rowOff>
        </xdr:to>
        <xdr:pic>
          <xdr:nvPicPr>
            <xdr:cNvPr id="18" name="Picture 17">
              <a:extLst>
                <a:ext uri="{FF2B5EF4-FFF2-40B4-BE49-F238E27FC236}">
                  <a16:creationId xmlns:a16="http://schemas.microsoft.com/office/drawing/2014/main" id="{00000000-0008-0000-0F00-000012000000}"/>
                </a:ext>
              </a:extLst>
            </xdr:cNvPr>
            <xdr:cNvPicPr>
              <a:picLocks noChangeAspect="1" noChangeArrowheads="1"/>
              <a:extLst>
                <a:ext uri="{84589F7E-364E-4C9E-8A38-B11213B215E9}">
                  <a14:cameraTool cellRange="'[1]SEC-9'!$G$570" spid="_x0000_s11649"/>
                </a:ext>
              </a:extLst>
            </xdr:cNvPicPr>
          </xdr:nvPicPr>
          <xdr:blipFill>
            <a:blip xmlns:r="http://schemas.openxmlformats.org/officeDocument/2006/relationships" r:embed="rId4"/>
            <a:srcRect/>
            <a:stretch>
              <a:fillRect/>
            </a:stretch>
          </xdr:blipFill>
          <xdr:spPr bwMode="auto">
            <a:xfrm>
              <a:off x="4638675" y="4200525"/>
              <a:ext cx="476250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0</xdr:colOff>
      <xdr:row>3</xdr:row>
      <xdr:rowOff>66674</xdr:rowOff>
    </xdr:from>
    <xdr:to>
      <xdr:col>6</xdr:col>
      <xdr:colOff>533400</xdr:colOff>
      <xdr:row>20</xdr:row>
      <xdr:rowOff>47624</xdr:rowOff>
    </xdr:to>
    <xdr:pic>
      <xdr:nvPicPr>
        <xdr:cNvPr id="3" name="Picture 2"/>
        <xdr:cNvPicPr>
          <a:picLocks noChangeAspect="1"/>
        </xdr:cNvPicPr>
      </xdr:nvPicPr>
      <xdr:blipFill>
        <a:blip xmlns:r="http://schemas.openxmlformats.org/officeDocument/2006/relationships" r:embed="rId5"/>
        <a:stretch>
          <a:fillRect/>
        </a:stretch>
      </xdr:blipFill>
      <xdr:spPr>
        <a:xfrm>
          <a:off x="0" y="666749"/>
          <a:ext cx="4648200" cy="3381375"/>
        </a:xfrm>
        <a:prstGeom prst="rect">
          <a:avLst/>
        </a:prstGeom>
      </xdr:spPr>
    </xdr:pic>
    <xdr:clientData/>
  </xdr:twoCellAnchor>
  <xdr:twoCellAnchor editAs="oneCell">
    <xdr:from>
      <xdr:col>6</xdr:col>
      <xdr:colOff>552450</xdr:colOff>
      <xdr:row>3</xdr:row>
      <xdr:rowOff>57150</xdr:rowOff>
    </xdr:from>
    <xdr:to>
      <xdr:col>13</xdr:col>
      <xdr:colOff>537625</xdr:colOff>
      <xdr:row>20</xdr:row>
      <xdr:rowOff>52491</xdr:rowOff>
    </xdr:to>
    <xdr:pic>
      <xdr:nvPicPr>
        <xdr:cNvPr id="7" name="Picture 6"/>
        <xdr:cNvPicPr>
          <a:picLocks noChangeAspect="1"/>
        </xdr:cNvPicPr>
      </xdr:nvPicPr>
      <xdr:blipFill>
        <a:blip xmlns:r="http://schemas.openxmlformats.org/officeDocument/2006/relationships" r:embed="rId6"/>
        <a:stretch>
          <a:fillRect/>
        </a:stretch>
      </xdr:blipFill>
      <xdr:spPr>
        <a:xfrm>
          <a:off x="4667250" y="657225"/>
          <a:ext cx="4785775" cy="3395766"/>
        </a:xfrm>
        <a:prstGeom prst="rect">
          <a:avLst/>
        </a:prstGeom>
      </xdr:spPr>
    </xdr:pic>
    <xdr:clientData/>
  </xdr:twoCellAnchor>
  <xdr:twoCellAnchor editAs="oneCell">
    <xdr:from>
      <xdr:col>0</xdr:col>
      <xdr:colOff>38100</xdr:colOff>
      <xdr:row>22</xdr:row>
      <xdr:rowOff>180976</xdr:rowOff>
    </xdr:from>
    <xdr:to>
      <xdr:col>6</xdr:col>
      <xdr:colOff>581025</xdr:colOff>
      <xdr:row>39</xdr:row>
      <xdr:rowOff>190501</xdr:rowOff>
    </xdr:to>
    <xdr:pic>
      <xdr:nvPicPr>
        <xdr:cNvPr id="8" name="Picture 7"/>
        <xdr:cNvPicPr>
          <a:picLocks noChangeAspect="1"/>
        </xdr:cNvPicPr>
      </xdr:nvPicPr>
      <xdr:blipFill>
        <a:blip xmlns:r="http://schemas.openxmlformats.org/officeDocument/2006/relationships" r:embed="rId7"/>
        <a:stretch>
          <a:fillRect/>
        </a:stretch>
      </xdr:blipFill>
      <xdr:spPr>
        <a:xfrm>
          <a:off x="38100" y="4581526"/>
          <a:ext cx="4657725" cy="3409950"/>
        </a:xfrm>
        <a:prstGeom prst="rect">
          <a:avLst/>
        </a:prstGeom>
      </xdr:spPr>
    </xdr:pic>
    <xdr:clientData/>
  </xdr:twoCellAnchor>
  <xdr:twoCellAnchor editAs="oneCell">
    <xdr:from>
      <xdr:col>6</xdr:col>
      <xdr:colOff>600075</xdr:colOff>
      <xdr:row>22</xdr:row>
      <xdr:rowOff>180974</xdr:rowOff>
    </xdr:from>
    <xdr:to>
      <xdr:col>13</xdr:col>
      <xdr:colOff>542925</xdr:colOff>
      <xdr:row>39</xdr:row>
      <xdr:rowOff>200024</xdr:rowOff>
    </xdr:to>
    <xdr:pic>
      <xdr:nvPicPr>
        <xdr:cNvPr id="9" name="Picture 8"/>
        <xdr:cNvPicPr>
          <a:picLocks noChangeAspect="1"/>
        </xdr:cNvPicPr>
      </xdr:nvPicPr>
      <xdr:blipFill>
        <a:blip xmlns:r="http://schemas.openxmlformats.org/officeDocument/2006/relationships" r:embed="rId8"/>
        <a:stretch>
          <a:fillRect/>
        </a:stretch>
      </xdr:blipFill>
      <xdr:spPr>
        <a:xfrm>
          <a:off x="4714875" y="4581524"/>
          <a:ext cx="4743450" cy="34194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9</xdr:col>
      <xdr:colOff>600075</xdr:colOff>
      <xdr:row>22</xdr:row>
      <xdr:rowOff>142875</xdr:rowOff>
    </xdr:to>
    <xdr:pic>
      <xdr:nvPicPr>
        <xdr:cNvPr id="5" name="Picture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 y="400050"/>
          <a:ext cx="5495925" cy="414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koletaM\Documents\Doc\doc-2024\3-&#1084;%20&#1073;&#1102;&#1083;&#1077;&#1090;&#1080;&#1085;\III%20trimesechie%202024\New-ENG-&#1082;&#1098;&#1084;%2030.09.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0"/>
      <sheetName val="PRI-1"/>
      <sheetName val="PRI-2"/>
      <sheetName val="PRI-3"/>
      <sheetName val="PRI-4"/>
      <sheetName val="SEC-1"/>
      <sheetName val="SEC-2"/>
      <sheetName val="SEC-3"/>
      <sheetName val="SEC-4"/>
      <sheetName val="SEC-5"/>
      <sheetName val="SEC-6"/>
      <sheetName val="SEC-7"/>
      <sheetName val="SEC-8"/>
      <sheetName val="SEC-9"/>
      <sheetName val="SEC-9A"/>
      <sheetName val="SEC-9B"/>
      <sheetName val="SEC-10"/>
      <sheetName val="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DEEBF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T27"/>
  <sheetViews>
    <sheetView workbookViewId="0">
      <selection activeCell="K30" sqref="K30"/>
    </sheetView>
  </sheetViews>
  <sheetFormatPr defaultRowHeight="15.75" x14ac:dyDescent="0.25"/>
  <cols>
    <col min="2" max="2" width="26.25" customWidth="1"/>
    <col min="3" max="4" width="4.875" customWidth="1"/>
    <col min="5" max="5" width="5.875" customWidth="1"/>
    <col min="6" max="7" width="4.875" customWidth="1"/>
    <col min="8" max="8" width="5.75" customWidth="1"/>
    <col min="9" max="10" width="4.875" customWidth="1"/>
    <col min="11" max="11" width="5.625" customWidth="1"/>
    <col min="12" max="13" width="4.875" customWidth="1"/>
    <col min="14" max="14" width="5.875" customWidth="1"/>
    <col min="15" max="16" width="4.875" customWidth="1"/>
    <col min="17" max="17" width="5.75" customWidth="1"/>
    <col min="18" max="19" width="4.875" customWidth="1"/>
    <col min="20" max="20" width="5.75" customWidth="1"/>
  </cols>
  <sheetData>
    <row r="2" spans="2:20" ht="18.75" customHeight="1" x14ac:dyDescent="0.25">
      <c r="B2" s="351" t="s">
        <v>310</v>
      </c>
      <c r="C2" s="351"/>
      <c r="D2" s="351"/>
      <c r="E2" s="351"/>
      <c r="F2" s="351"/>
      <c r="G2" s="351"/>
      <c r="H2" s="351"/>
      <c r="I2" s="351"/>
      <c r="J2" s="351"/>
      <c r="K2" s="351"/>
      <c r="L2" s="351"/>
      <c r="M2" s="351"/>
      <c r="N2" s="351"/>
      <c r="O2" s="351"/>
      <c r="P2" s="351"/>
      <c r="Q2" s="351"/>
      <c r="R2" s="351"/>
      <c r="S2" s="351"/>
      <c r="T2" s="351"/>
    </row>
    <row r="3" spans="2:20" x14ac:dyDescent="0.25">
      <c r="B3" s="351"/>
      <c r="C3" s="351"/>
      <c r="D3" s="351"/>
      <c r="E3" s="351"/>
      <c r="F3" s="351"/>
      <c r="G3" s="351"/>
      <c r="H3" s="351"/>
      <c r="I3" s="351"/>
      <c r="J3" s="351"/>
      <c r="K3" s="351"/>
      <c r="L3" s="351"/>
      <c r="M3" s="351"/>
      <c r="N3" s="351"/>
      <c r="O3" s="351"/>
      <c r="P3" s="351"/>
      <c r="Q3" s="351"/>
      <c r="R3" s="351"/>
      <c r="S3" s="351"/>
      <c r="T3" s="351"/>
    </row>
    <row r="4" spans="2:20" x14ac:dyDescent="0.25">
      <c r="B4" s="352"/>
      <c r="C4" s="352"/>
      <c r="D4" s="352"/>
      <c r="E4" s="352"/>
      <c r="F4" s="352"/>
      <c r="G4" s="352"/>
      <c r="H4" s="352"/>
      <c r="I4" s="352"/>
      <c r="J4" s="352"/>
      <c r="K4" s="352"/>
      <c r="L4" s="352"/>
      <c r="M4" s="352"/>
      <c r="N4" s="352"/>
      <c r="O4" s="352"/>
      <c r="P4" s="352"/>
      <c r="Q4" s="352"/>
      <c r="R4" s="352"/>
      <c r="S4" s="352"/>
      <c r="T4" s="352"/>
    </row>
    <row r="5" spans="2:20" x14ac:dyDescent="0.25">
      <c r="B5" s="275" t="s">
        <v>264</v>
      </c>
      <c r="C5" s="353" t="s">
        <v>311</v>
      </c>
      <c r="D5" s="354"/>
      <c r="E5" s="355"/>
      <c r="F5" s="353" t="s">
        <v>312</v>
      </c>
      <c r="G5" s="354"/>
      <c r="H5" s="355"/>
      <c r="I5" s="353" t="s">
        <v>311</v>
      </c>
      <c r="J5" s="354"/>
      <c r="K5" s="355"/>
      <c r="L5" s="353" t="s">
        <v>312</v>
      </c>
      <c r="M5" s="354"/>
      <c r="N5" s="355"/>
      <c r="O5" s="353" t="s">
        <v>311</v>
      </c>
      <c r="P5" s="354"/>
      <c r="Q5" s="355"/>
      <c r="R5" s="353" t="s">
        <v>312</v>
      </c>
      <c r="S5" s="354"/>
      <c r="T5" s="355"/>
    </row>
    <row r="6" spans="2:20" x14ac:dyDescent="0.25">
      <c r="B6" s="276" t="s">
        <v>265</v>
      </c>
      <c r="C6" s="336">
        <v>45679</v>
      </c>
      <c r="D6" s="337"/>
      <c r="E6" s="338"/>
      <c r="F6" s="336">
        <v>45686</v>
      </c>
      <c r="G6" s="337"/>
      <c r="H6" s="338"/>
      <c r="I6" s="336">
        <v>45679</v>
      </c>
      <c r="J6" s="337"/>
      <c r="K6" s="338"/>
      <c r="L6" s="336">
        <v>45686</v>
      </c>
      <c r="M6" s="337"/>
      <c r="N6" s="338"/>
      <c r="O6" s="336">
        <v>45679</v>
      </c>
      <c r="P6" s="337"/>
      <c r="Q6" s="338"/>
      <c r="R6" s="336">
        <v>45686</v>
      </c>
      <c r="S6" s="337"/>
      <c r="T6" s="338"/>
    </row>
    <row r="7" spans="2:20" x14ac:dyDescent="0.25">
      <c r="B7" s="276" t="s">
        <v>266</v>
      </c>
      <c r="C7" s="336">
        <v>46774</v>
      </c>
      <c r="D7" s="337"/>
      <c r="E7" s="338"/>
      <c r="F7" s="336">
        <v>48242</v>
      </c>
      <c r="G7" s="337"/>
      <c r="H7" s="338"/>
      <c r="I7" s="336">
        <v>46774</v>
      </c>
      <c r="J7" s="337"/>
      <c r="K7" s="338"/>
      <c r="L7" s="336">
        <v>48242</v>
      </c>
      <c r="M7" s="337"/>
      <c r="N7" s="338"/>
      <c r="O7" s="336">
        <v>46774</v>
      </c>
      <c r="P7" s="337"/>
      <c r="Q7" s="338"/>
      <c r="R7" s="336">
        <v>48242</v>
      </c>
      <c r="S7" s="337"/>
      <c r="T7" s="338"/>
    </row>
    <row r="8" spans="2:20" x14ac:dyDescent="0.25">
      <c r="B8" s="276" t="s">
        <v>267</v>
      </c>
      <c r="C8" s="348" t="s">
        <v>0</v>
      </c>
      <c r="D8" s="349"/>
      <c r="E8" s="350"/>
      <c r="F8" s="348" t="s">
        <v>0</v>
      </c>
      <c r="G8" s="349"/>
      <c r="H8" s="350"/>
      <c r="I8" s="348" t="s">
        <v>0</v>
      </c>
      <c r="J8" s="349"/>
      <c r="K8" s="350"/>
      <c r="L8" s="348" t="s">
        <v>0</v>
      </c>
      <c r="M8" s="349"/>
      <c r="N8" s="350"/>
      <c r="O8" s="348" t="s">
        <v>0</v>
      </c>
      <c r="P8" s="349"/>
      <c r="Q8" s="350"/>
      <c r="R8" s="348" t="s">
        <v>0</v>
      </c>
      <c r="S8" s="349"/>
      <c r="T8" s="350"/>
    </row>
    <row r="9" spans="2:20" x14ac:dyDescent="0.25">
      <c r="B9" s="276" t="s">
        <v>268</v>
      </c>
      <c r="C9" s="342">
        <v>2.75</v>
      </c>
      <c r="D9" s="343"/>
      <c r="E9" s="344"/>
      <c r="F9" s="342">
        <v>3.25</v>
      </c>
      <c r="G9" s="343"/>
      <c r="H9" s="344"/>
      <c r="I9" s="342">
        <v>2.75</v>
      </c>
      <c r="J9" s="343"/>
      <c r="K9" s="344"/>
      <c r="L9" s="342">
        <v>3.25</v>
      </c>
      <c r="M9" s="343"/>
      <c r="N9" s="344"/>
      <c r="O9" s="342">
        <v>2.75</v>
      </c>
      <c r="P9" s="343"/>
      <c r="Q9" s="344"/>
      <c r="R9" s="342">
        <v>3.25</v>
      </c>
      <c r="S9" s="343"/>
      <c r="T9" s="344"/>
    </row>
    <row r="10" spans="2:20" ht="15.75" customHeight="1" x14ac:dyDescent="0.25">
      <c r="B10" s="277" t="s">
        <v>269</v>
      </c>
      <c r="C10" s="345" t="s">
        <v>313</v>
      </c>
      <c r="D10" s="346"/>
      <c r="E10" s="347"/>
      <c r="F10" s="345" t="s">
        <v>314</v>
      </c>
      <c r="G10" s="346"/>
      <c r="H10" s="347"/>
      <c r="I10" s="345" t="s">
        <v>315</v>
      </c>
      <c r="J10" s="346"/>
      <c r="K10" s="347"/>
      <c r="L10" s="345" t="s">
        <v>316</v>
      </c>
      <c r="M10" s="346"/>
      <c r="N10" s="347"/>
      <c r="O10" s="345" t="s">
        <v>317</v>
      </c>
      <c r="P10" s="346"/>
      <c r="Q10" s="347"/>
      <c r="R10" s="345" t="s">
        <v>318</v>
      </c>
      <c r="S10" s="346"/>
      <c r="T10" s="347"/>
    </row>
    <row r="11" spans="2:20" x14ac:dyDescent="0.25">
      <c r="B11" s="278" t="s">
        <v>270</v>
      </c>
      <c r="C11" s="336">
        <v>45679</v>
      </c>
      <c r="D11" s="337"/>
      <c r="E11" s="338"/>
      <c r="F11" s="336">
        <v>45686</v>
      </c>
      <c r="G11" s="337"/>
      <c r="H11" s="338"/>
      <c r="I11" s="336">
        <v>45700</v>
      </c>
      <c r="J11" s="337"/>
      <c r="K11" s="338"/>
      <c r="L11" s="336">
        <v>45714</v>
      </c>
      <c r="M11" s="337"/>
      <c r="N11" s="338"/>
      <c r="O11" s="336">
        <v>45728</v>
      </c>
      <c r="P11" s="337"/>
      <c r="Q11" s="338"/>
      <c r="R11" s="336">
        <v>45742</v>
      </c>
      <c r="S11" s="337"/>
      <c r="T11" s="338"/>
    </row>
    <row r="12" spans="2:20" x14ac:dyDescent="0.25">
      <c r="B12" s="279" t="s">
        <v>271</v>
      </c>
      <c r="C12" s="339"/>
      <c r="D12" s="340"/>
      <c r="E12" s="341"/>
      <c r="F12" s="339"/>
      <c r="G12" s="340"/>
      <c r="H12" s="341"/>
      <c r="I12" s="339"/>
      <c r="J12" s="340"/>
      <c r="K12" s="341"/>
      <c r="L12" s="339"/>
      <c r="M12" s="340"/>
      <c r="N12" s="341"/>
      <c r="O12" s="339"/>
      <c r="P12" s="340"/>
      <c r="Q12" s="341"/>
      <c r="R12" s="339"/>
      <c r="S12" s="340"/>
      <c r="T12" s="341"/>
    </row>
    <row r="13" spans="2:20" x14ac:dyDescent="0.25">
      <c r="B13" s="280" t="s">
        <v>272</v>
      </c>
      <c r="C13" s="330">
        <v>300000000</v>
      </c>
      <c r="D13" s="331"/>
      <c r="E13" s="332"/>
      <c r="F13" s="330">
        <v>300000000</v>
      </c>
      <c r="G13" s="331"/>
      <c r="H13" s="332"/>
      <c r="I13" s="330">
        <v>100000000</v>
      </c>
      <c r="J13" s="331"/>
      <c r="K13" s="332"/>
      <c r="L13" s="330">
        <v>100000000</v>
      </c>
      <c r="M13" s="331"/>
      <c r="N13" s="332"/>
      <c r="O13" s="330">
        <v>100000000</v>
      </c>
      <c r="P13" s="331"/>
      <c r="Q13" s="332"/>
      <c r="R13" s="330">
        <v>100000000</v>
      </c>
      <c r="S13" s="331"/>
      <c r="T13" s="332"/>
    </row>
    <row r="14" spans="2:20" x14ac:dyDescent="0.25">
      <c r="B14" s="281" t="s">
        <v>273</v>
      </c>
      <c r="C14" s="333"/>
      <c r="D14" s="334"/>
      <c r="E14" s="335"/>
      <c r="F14" s="333"/>
      <c r="G14" s="334"/>
      <c r="H14" s="335"/>
      <c r="I14" s="333"/>
      <c r="J14" s="334"/>
      <c r="K14" s="335"/>
      <c r="L14" s="333"/>
      <c r="M14" s="334"/>
      <c r="N14" s="335"/>
      <c r="O14" s="333"/>
      <c r="P14" s="334"/>
      <c r="Q14" s="335"/>
      <c r="R14" s="333"/>
      <c r="S14" s="334"/>
      <c r="T14" s="335"/>
    </row>
    <row r="15" spans="2:20" x14ac:dyDescent="0.25">
      <c r="B15" s="282" t="s">
        <v>274</v>
      </c>
      <c r="C15" s="324">
        <v>454912000</v>
      </c>
      <c r="D15" s="325"/>
      <c r="E15" s="326"/>
      <c r="F15" s="324">
        <v>457660000</v>
      </c>
      <c r="G15" s="325"/>
      <c r="H15" s="326"/>
      <c r="I15" s="324">
        <v>221290000</v>
      </c>
      <c r="J15" s="325"/>
      <c r="K15" s="326"/>
      <c r="L15" s="324">
        <v>251750000</v>
      </c>
      <c r="M15" s="325"/>
      <c r="N15" s="326"/>
      <c r="O15" s="324">
        <v>189700000</v>
      </c>
      <c r="P15" s="325"/>
      <c r="Q15" s="326"/>
      <c r="R15" s="324">
        <v>301150000</v>
      </c>
      <c r="S15" s="325"/>
      <c r="T15" s="326"/>
    </row>
    <row r="16" spans="2:20" x14ac:dyDescent="0.25">
      <c r="B16" s="283" t="s">
        <v>275</v>
      </c>
      <c r="C16" s="324">
        <v>372612000</v>
      </c>
      <c r="D16" s="325"/>
      <c r="E16" s="326"/>
      <c r="F16" s="324">
        <v>365610000</v>
      </c>
      <c r="G16" s="325"/>
      <c r="H16" s="326"/>
      <c r="I16" s="324">
        <v>204390000</v>
      </c>
      <c r="J16" s="325"/>
      <c r="K16" s="326"/>
      <c r="L16" s="324">
        <v>205750000</v>
      </c>
      <c r="M16" s="325"/>
      <c r="N16" s="326"/>
      <c r="O16" s="324">
        <v>184700000</v>
      </c>
      <c r="P16" s="325"/>
      <c r="Q16" s="326"/>
      <c r="R16" s="324">
        <v>232150000</v>
      </c>
      <c r="S16" s="325"/>
      <c r="T16" s="326"/>
    </row>
    <row r="17" spans="2:20" x14ac:dyDescent="0.25">
      <c r="B17" s="283" t="s">
        <v>276</v>
      </c>
      <c r="C17" s="327">
        <f>+C15-C16</f>
        <v>82300000</v>
      </c>
      <c r="D17" s="328"/>
      <c r="E17" s="329"/>
      <c r="F17" s="327">
        <f>+F15-F16</f>
        <v>92050000</v>
      </c>
      <c r="G17" s="328"/>
      <c r="H17" s="329"/>
      <c r="I17" s="327">
        <f>+I15-I16</f>
        <v>16900000</v>
      </c>
      <c r="J17" s="328"/>
      <c r="K17" s="329"/>
      <c r="L17" s="327">
        <v>46000000</v>
      </c>
      <c r="M17" s="328"/>
      <c r="N17" s="329"/>
      <c r="O17" s="327">
        <f>+O15-O16</f>
        <v>5000000</v>
      </c>
      <c r="P17" s="328"/>
      <c r="Q17" s="329"/>
      <c r="R17" s="327">
        <f>+R15-R16</f>
        <v>69000000</v>
      </c>
      <c r="S17" s="328"/>
      <c r="T17" s="329"/>
    </row>
    <row r="18" spans="2:20" x14ac:dyDescent="0.25">
      <c r="B18" s="284" t="s">
        <v>277</v>
      </c>
      <c r="C18" s="285"/>
      <c r="D18" s="286"/>
      <c r="E18" s="287"/>
      <c r="F18" s="285"/>
      <c r="G18" s="286"/>
      <c r="H18" s="287"/>
      <c r="I18" s="285"/>
      <c r="J18" s="286"/>
      <c r="K18" s="287"/>
      <c r="L18" s="285"/>
      <c r="M18" s="286"/>
      <c r="N18" s="287"/>
      <c r="O18" s="285"/>
      <c r="P18" s="286"/>
      <c r="Q18" s="287"/>
      <c r="R18" s="285"/>
      <c r="S18" s="286"/>
      <c r="T18" s="287"/>
    </row>
    <row r="19" spans="2:20" x14ac:dyDescent="0.25">
      <c r="B19" s="288" t="s">
        <v>278</v>
      </c>
      <c r="C19" s="324">
        <v>300000000</v>
      </c>
      <c r="D19" s="325"/>
      <c r="E19" s="326"/>
      <c r="F19" s="324">
        <v>300000000</v>
      </c>
      <c r="G19" s="325"/>
      <c r="H19" s="326"/>
      <c r="I19" s="324">
        <v>100000000</v>
      </c>
      <c r="J19" s="325"/>
      <c r="K19" s="326"/>
      <c r="L19" s="324">
        <v>100000000</v>
      </c>
      <c r="M19" s="325"/>
      <c r="N19" s="326"/>
      <c r="O19" s="324">
        <v>100000000</v>
      </c>
      <c r="P19" s="325"/>
      <c r="Q19" s="326"/>
      <c r="R19" s="324">
        <v>100000000</v>
      </c>
      <c r="S19" s="325"/>
      <c r="T19" s="326"/>
    </row>
    <row r="20" spans="2:20" x14ac:dyDescent="0.25">
      <c r="B20" s="288" t="s">
        <v>275</v>
      </c>
      <c r="C20" s="324">
        <v>217700000</v>
      </c>
      <c r="D20" s="325"/>
      <c r="E20" s="326"/>
      <c r="F20" s="324">
        <v>207950000</v>
      </c>
      <c r="G20" s="325"/>
      <c r="H20" s="326"/>
      <c r="I20" s="324">
        <v>83100000</v>
      </c>
      <c r="J20" s="325"/>
      <c r="K20" s="326"/>
      <c r="L20" s="324">
        <v>54000000</v>
      </c>
      <c r="M20" s="325"/>
      <c r="N20" s="326"/>
      <c r="O20" s="324">
        <v>95000000</v>
      </c>
      <c r="P20" s="325"/>
      <c r="Q20" s="326"/>
      <c r="R20" s="324">
        <v>50000000</v>
      </c>
      <c r="S20" s="325"/>
      <c r="T20" s="326"/>
    </row>
    <row r="21" spans="2:20" x14ac:dyDescent="0.25">
      <c r="B21" s="289" t="s">
        <v>276</v>
      </c>
      <c r="C21" s="327">
        <f>+C19-C20</f>
        <v>82300000</v>
      </c>
      <c r="D21" s="328"/>
      <c r="E21" s="329"/>
      <c r="F21" s="327">
        <f>+F19-F20</f>
        <v>92050000</v>
      </c>
      <c r="G21" s="328"/>
      <c r="H21" s="329"/>
      <c r="I21" s="327">
        <f>+I19-I20</f>
        <v>16900000</v>
      </c>
      <c r="J21" s="328"/>
      <c r="K21" s="329"/>
      <c r="L21" s="327">
        <f>+L19-L20</f>
        <v>46000000</v>
      </c>
      <c r="M21" s="328"/>
      <c r="N21" s="329"/>
      <c r="O21" s="327">
        <f>+O19-O20</f>
        <v>5000000</v>
      </c>
      <c r="P21" s="328"/>
      <c r="Q21" s="329"/>
      <c r="R21" s="327">
        <f>+R19-R20</f>
        <v>50000000</v>
      </c>
      <c r="S21" s="328"/>
      <c r="T21" s="329"/>
    </row>
    <row r="22" spans="2:20" x14ac:dyDescent="0.25">
      <c r="B22" s="290" t="s">
        <v>279</v>
      </c>
      <c r="C22" s="291"/>
      <c r="D22" s="292"/>
      <c r="E22" s="293"/>
      <c r="F22" s="291"/>
      <c r="G22" s="292"/>
      <c r="H22" s="293"/>
      <c r="I22" s="291"/>
      <c r="J22" s="292"/>
      <c r="K22" s="293"/>
      <c r="L22" s="291"/>
      <c r="M22" s="292"/>
      <c r="N22" s="293"/>
      <c r="O22" s="291"/>
      <c r="P22" s="292"/>
      <c r="Q22" s="293"/>
      <c r="R22" s="291"/>
      <c r="S22" s="292"/>
      <c r="T22" s="293"/>
    </row>
    <row r="23" spans="2:20" ht="34.5" customHeight="1" x14ac:dyDescent="0.25">
      <c r="B23" s="290" t="s">
        <v>280</v>
      </c>
      <c r="C23" s="294" t="s">
        <v>281</v>
      </c>
      <c r="D23" s="295"/>
      <c r="E23" s="296" t="s">
        <v>319</v>
      </c>
      <c r="F23" s="294" t="s">
        <v>281</v>
      </c>
      <c r="G23" s="295"/>
      <c r="H23" s="296" t="s">
        <v>319</v>
      </c>
      <c r="I23" s="294" t="s">
        <v>281</v>
      </c>
      <c r="J23" s="295"/>
      <c r="K23" s="296" t="s">
        <v>319</v>
      </c>
      <c r="L23" s="294" t="s">
        <v>281</v>
      </c>
      <c r="M23" s="295"/>
      <c r="N23" s="296" t="s">
        <v>319</v>
      </c>
      <c r="O23" s="294" t="s">
        <v>281</v>
      </c>
      <c r="P23" s="295"/>
      <c r="Q23" s="296" t="s">
        <v>319</v>
      </c>
      <c r="R23" s="294" t="s">
        <v>281</v>
      </c>
      <c r="S23" s="295"/>
      <c r="T23" s="296" t="s">
        <v>319</v>
      </c>
    </row>
    <row r="24" spans="2:20" x14ac:dyDescent="0.25">
      <c r="B24" s="290" t="s">
        <v>282</v>
      </c>
      <c r="C24" s="297" t="s">
        <v>283</v>
      </c>
      <c r="D24" s="298"/>
      <c r="E24" s="299" t="s">
        <v>284</v>
      </c>
      <c r="F24" s="297" t="s">
        <v>283</v>
      </c>
      <c r="G24" s="298"/>
      <c r="H24" s="299" t="s">
        <v>284</v>
      </c>
      <c r="I24" s="297" t="s">
        <v>283</v>
      </c>
      <c r="J24" s="298"/>
      <c r="K24" s="299" t="s">
        <v>284</v>
      </c>
      <c r="L24" s="297" t="s">
        <v>283</v>
      </c>
      <c r="M24" s="298"/>
      <c r="N24" s="299" t="s">
        <v>284</v>
      </c>
      <c r="O24" s="297" t="s">
        <v>283</v>
      </c>
      <c r="P24" s="298"/>
      <c r="Q24" s="299" t="s">
        <v>284</v>
      </c>
      <c r="R24" s="297" t="s">
        <v>283</v>
      </c>
      <c r="S24" s="298"/>
      <c r="T24" s="299" t="s">
        <v>284</v>
      </c>
    </row>
    <row r="25" spans="2:20" x14ac:dyDescent="0.25">
      <c r="B25" s="300" t="s">
        <v>285</v>
      </c>
      <c r="C25" s="301">
        <v>99.43</v>
      </c>
      <c r="D25" s="302"/>
      <c r="E25" s="303">
        <v>2.97</v>
      </c>
      <c r="F25" s="301">
        <v>98.42</v>
      </c>
      <c r="G25" s="302"/>
      <c r="H25" s="303">
        <v>3.54</v>
      </c>
      <c r="I25" s="301">
        <v>99.75</v>
      </c>
      <c r="J25" s="302"/>
      <c r="K25" s="303">
        <v>2.86</v>
      </c>
      <c r="L25" s="301">
        <v>99.45</v>
      </c>
      <c r="M25" s="302"/>
      <c r="N25" s="303">
        <v>3.37</v>
      </c>
      <c r="O25" s="301">
        <v>99.47</v>
      </c>
      <c r="P25" s="302"/>
      <c r="Q25" s="303">
        <v>2.97</v>
      </c>
      <c r="R25" s="301">
        <v>98.85</v>
      </c>
      <c r="S25" s="302"/>
      <c r="T25" s="303">
        <v>3.47</v>
      </c>
    </row>
    <row r="26" spans="2:20" x14ac:dyDescent="0.25">
      <c r="B26" s="304" t="s">
        <v>286</v>
      </c>
      <c r="C26" s="301">
        <v>100</v>
      </c>
      <c r="D26" s="302"/>
      <c r="E26" s="303">
        <v>2.77</v>
      </c>
      <c r="F26" s="301">
        <v>99.45</v>
      </c>
      <c r="G26" s="302"/>
      <c r="H26" s="303">
        <v>3.37</v>
      </c>
      <c r="I26" s="301">
        <v>100.55</v>
      </c>
      <c r="J26" s="302"/>
      <c r="K26" s="303">
        <v>2.57</v>
      </c>
      <c r="L26" s="301">
        <v>100.11</v>
      </c>
      <c r="M26" s="302"/>
      <c r="N26" s="303">
        <v>3.26</v>
      </c>
      <c r="O26" s="301">
        <v>100</v>
      </c>
      <c r="P26" s="302"/>
      <c r="Q26" s="303">
        <v>2.77</v>
      </c>
      <c r="R26" s="301">
        <v>99.4</v>
      </c>
      <c r="S26" s="302"/>
      <c r="T26" s="303">
        <v>3.38</v>
      </c>
    </row>
    <row r="27" spans="2:20" x14ac:dyDescent="0.25">
      <c r="B27" s="289" t="s">
        <v>287</v>
      </c>
      <c r="C27" s="305">
        <v>99.64</v>
      </c>
      <c r="D27" s="306"/>
      <c r="E27" s="307">
        <v>2.9</v>
      </c>
      <c r="F27" s="305">
        <v>98.84</v>
      </c>
      <c r="G27" s="306"/>
      <c r="H27" s="307">
        <v>3.47</v>
      </c>
      <c r="I27" s="305">
        <v>100.02</v>
      </c>
      <c r="J27" s="306"/>
      <c r="K27" s="307">
        <v>2.76</v>
      </c>
      <c r="L27" s="305">
        <v>99.79</v>
      </c>
      <c r="M27" s="306"/>
      <c r="N27" s="307">
        <v>3.31</v>
      </c>
      <c r="O27" s="305">
        <v>99.77</v>
      </c>
      <c r="P27" s="306"/>
      <c r="Q27" s="307">
        <v>2.85</v>
      </c>
      <c r="R27" s="305">
        <v>99.06</v>
      </c>
      <c r="S27" s="306"/>
      <c r="T27" s="307">
        <v>3.43</v>
      </c>
    </row>
  </sheetData>
  <mergeCells count="97">
    <mergeCell ref="C7:E7"/>
    <mergeCell ref="C5:E5"/>
    <mergeCell ref="F5:H5"/>
    <mergeCell ref="I5:K5"/>
    <mergeCell ref="F7:H7"/>
    <mergeCell ref="I7:K7"/>
    <mergeCell ref="C14:E14"/>
    <mergeCell ref="F14:H14"/>
    <mergeCell ref="I14:K14"/>
    <mergeCell ref="C15:E15"/>
    <mergeCell ref="C10:E10"/>
    <mergeCell ref="F10:H10"/>
    <mergeCell ref="I10:K10"/>
    <mergeCell ref="C11:E11"/>
    <mergeCell ref="C13:E13"/>
    <mergeCell ref="F13:H13"/>
    <mergeCell ref="I13:K13"/>
    <mergeCell ref="F11:H11"/>
    <mergeCell ref="I11:K11"/>
    <mergeCell ref="C12:E12"/>
    <mergeCell ref="F12:H12"/>
    <mergeCell ref="I12:K12"/>
    <mergeCell ref="C8:E8"/>
    <mergeCell ref="F8:H8"/>
    <mergeCell ref="I8:K8"/>
    <mergeCell ref="C9:E9"/>
    <mergeCell ref="F9:H9"/>
    <mergeCell ref="I9:K9"/>
    <mergeCell ref="C19:E19"/>
    <mergeCell ref="F19:H19"/>
    <mergeCell ref="I19:K19"/>
    <mergeCell ref="F15:H15"/>
    <mergeCell ref="I15:K15"/>
    <mergeCell ref="C17:E17"/>
    <mergeCell ref="F17:H17"/>
    <mergeCell ref="I17:K17"/>
    <mergeCell ref="B2:T4"/>
    <mergeCell ref="L5:N5"/>
    <mergeCell ref="O5:Q5"/>
    <mergeCell ref="R5:T5"/>
    <mergeCell ref="L6:N6"/>
    <mergeCell ref="O6:Q6"/>
    <mergeCell ref="R6:T6"/>
    <mergeCell ref="C6:E6"/>
    <mergeCell ref="F6:H6"/>
    <mergeCell ref="I6:K6"/>
    <mergeCell ref="L7:N7"/>
    <mergeCell ref="O7:Q7"/>
    <mergeCell ref="R7:T7"/>
    <mergeCell ref="L8:N8"/>
    <mergeCell ref="O8:Q8"/>
    <mergeCell ref="R8:T8"/>
    <mergeCell ref="L9:N9"/>
    <mergeCell ref="O9:Q9"/>
    <mergeCell ref="R9:T9"/>
    <mergeCell ref="L10:N10"/>
    <mergeCell ref="O10:Q10"/>
    <mergeCell ref="R10:T10"/>
    <mergeCell ref="L11:N11"/>
    <mergeCell ref="O11:Q11"/>
    <mergeCell ref="R11:T11"/>
    <mergeCell ref="L12:N12"/>
    <mergeCell ref="O12:Q12"/>
    <mergeCell ref="R12:T12"/>
    <mergeCell ref="L13:N13"/>
    <mergeCell ref="O13:Q13"/>
    <mergeCell ref="R13:T13"/>
    <mergeCell ref="L14:N14"/>
    <mergeCell ref="O14:Q14"/>
    <mergeCell ref="R14:T14"/>
    <mergeCell ref="L15:N15"/>
    <mergeCell ref="O15:Q15"/>
    <mergeCell ref="R15:T15"/>
    <mergeCell ref="C16:E16"/>
    <mergeCell ref="F16:H16"/>
    <mergeCell ref="I16:K16"/>
    <mergeCell ref="L16:N16"/>
    <mergeCell ref="O16:Q16"/>
    <mergeCell ref="R16:T16"/>
    <mergeCell ref="L17:N17"/>
    <mergeCell ref="O17:Q17"/>
    <mergeCell ref="R17:T17"/>
    <mergeCell ref="L19:N19"/>
    <mergeCell ref="O19:Q19"/>
    <mergeCell ref="R19:T19"/>
    <mergeCell ref="R20:T20"/>
    <mergeCell ref="C21:E21"/>
    <mergeCell ref="F21:H21"/>
    <mergeCell ref="I21:K21"/>
    <mergeCell ref="L21:N21"/>
    <mergeCell ref="O21:Q21"/>
    <mergeCell ref="R21:T21"/>
    <mergeCell ref="C20:E20"/>
    <mergeCell ref="F20:H20"/>
    <mergeCell ref="I20:K20"/>
    <mergeCell ref="L20:N20"/>
    <mergeCell ref="O20:Q20"/>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0"/>
  <sheetViews>
    <sheetView showGridLines="0" workbookViewId="0">
      <selection activeCell="C24" sqref="C24"/>
    </sheetView>
  </sheetViews>
  <sheetFormatPr defaultRowHeight="15.75" x14ac:dyDescent="0.25"/>
  <cols>
    <col min="2" max="2" width="28.125" customWidth="1"/>
    <col min="3" max="3" width="11.75" bestFit="1" customWidth="1"/>
    <col min="4" max="4" width="22.25" customWidth="1"/>
    <col min="5" max="5" width="23" bestFit="1" customWidth="1"/>
    <col min="6" max="6" width="14.625" customWidth="1"/>
  </cols>
  <sheetData>
    <row r="2" spans="2:6" x14ac:dyDescent="0.25">
      <c r="B2" s="358" t="s">
        <v>16</v>
      </c>
      <c r="C2" s="358"/>
      <c r="D2" s="358"/>
      <c r="E2" s="358"/>
      <c r="F2" s="358"/>
    </row>
    <row r="3" spans="2:6" x14ac:dyDescent="0.25">
      <c r="B3" s="308" t="s">
        <v>17</v>
      </c>
      <c r="C3" s="308"/>
      <c r="D3" s="308"/>
      <c r="E3" s="309"/>
      <c r="F3" s="59" t="s">
        <v>18</v>
      </c>
    </row>
    <row r="4" spans="2:6" ht="15.75" customHeight="1" x14ac:dyDescent="0.25">
      <c r="B4" s="310"/>
      <c r="C4" s="362" t="s">
        <v>320</v>
      </c>
      <c r="D4" s="363"/>
      <c r="E4" s="359" t="s">
        <v>321</v>
      </c>
      <c r="F4" s="359" t="s">
        <v>20</v>
      </c>
    </row>
    <row r="5" spans="2:6" x14ac:dyDescent="0.25">
      <c r="B5" s="311" t="s">
        <v>19</v>
      </c>
      <c r="C5" s="364"/>
      <c r="D5" s="365"/>
      <c r="E5" s="360"/>
      <c r="F5" s="360"/>
    </row>
    <row r="6" spans="2:6" x14ac:dyDescent="0.25">
      <c r="B6" s="312"/>
      <c r="C6" s="313" t="s">
        <v>21</v>
      </c>
      <c r="D6" s="313" t="s">
        <v>22</v>
      </c>
      <c r="E6" s="360"/>
      <c r="F6" s="360"/>
    </row>
    <row r="7" spans="2:6" x14ac:dyDescent="0.25">
      <c r="B7" s="314"/>
      <c r="C7" s="315"/>
      <c r="D7" s="315" t="s">
        <v>23</v>
      </c>
      <c r="E7" s="361"/>
      <c r="F7" s="361"/>
    </row>
    <row r="8" spans="2:6" x14ac:dyDescent="0.25">
      <c r="B8" s="316">
        <v>2015</v>
      </c>
      <c r="C8" s="317">
        <v>7148729.2904500002</v>
      </c>
      <c r="D8" s="317">
        <v>0</v>
      </c>
      <c r="E8" s="317">
        <v>134553.61549</v>
      </c>
      <c r="F8" s="318">
        <v>7283282.90594</v>
      </c>
    </row>
    <row r="9" spans="2:6" x14ac:dyDescent="0.25">
      <c r="B9" s="316">
        <v>2016</v>
      </c>
      <c r="C9" s="319">
        <v>6621983.3611500002</v>
      </c>
      <c r="D9" s="317">
        <v>0</v>
      </c>
      <c r="E9" s="319">
        <v>102581.96979</v>
      </c>
      <c r="F9" s="318">
        <v>6724565.3309400007</v>
      </c>
    </row>
    <row r="10" spans="2:6" x14ac:dyDescent="0.25">
      <c r="B10" s="316">
        <v>2017</v>
      </c>
      <c r="C10" s="319">
        <v>6647731.0531500001</v>
      </c>
      <c r="D10" s="317">
        <v>0</v>
      </c>
      <c r="E10" s="319">
        <v>63907.634899999997</v>
      </c>
      <c r="F10" s="318">
        <v>6711638.68805</v>
      </c>
    </row>
    <row r="11" spans="2:6" x14ac:dyDescent="0.25">
      <c r="B11" s="316">
        <v>2018</v>
      </c>
      <c r="C11" s="319">
        <v>5421665</v>
      </c>
      <c r="D11" s="317">
        <v>0</v>
      </c>
      <c r="E11" s="319">
        <v>32445</v>
      </c>
      <c r="F11" s="318">
        <v>5454110</v>
      </c>
    </row>
    <row r="12" spans="2:6" x14ac:dyDescent="0.25">
      <c r="B12" s="316" t="s">
        <v>24</v>
      </c>
      <c r="C12" s="319">
        <v>5479467</v>
      </c>
      <c r="D12" s="317">
        <v>0</v>
      </c>
      <c r="E12" s="319">
        <v>0</v>
      </c>
      <c r="F12" s="318">
        <v>5479467</v>
      </c>
    </row>
    <row r="13" spans="2:6" x14ac:dyDescent="0.25">
      <c r="B13" s="316" t="s">
        <v>25</v>
      </c>
      <c r="C13" s="319">
        <v>5643645</v>
      </c>
      <c r="D13" s="317">
        <v>0</v>
      </c>
      <c r="E13" s="319">
        <v>0</v>
      </c>
      <c r="F13" s="318">
        <v>5643645</v>
      </c>
    </row>
    <row r="14" spans="2:6" x14ac:dyDescent="0.25">
      <c r="B14" s="316" t="s">
        <v>26</v>
      </c>
      <c r="C14" s="319">
        <v>8637150</v>
      </c>
      <c r="D14" s="317">
        <v>0</v>
      </c>
      <c r="E14" s="319">
        <v>0</v>
      </c>
      <c r="F14" s="318">
        <v>8637150</v>
      </c>
    </row>
    <row r="15" spans="2:6" x14ac:dyDescent="0.25">
      <c r="B15" s="316" t="s">
        <v>27</v>
      </c>
      <c r="C15" s="319">
        <v>10965400</v>
      </c>
      <c r="D15" s="317">
        <v>0</v>
      </c>
      <c r="E15" s="319">
        <v>0</v>
      </c>
      <c r="F15" s="318">
        <v>10965400</v>
      </c>
    </row>
    <row r="16" spans="2:6" x14ac:dyDescent="0.25">
      <c r="B16" s="316" t="s">
        <v>229</v>
      </c>
      <c r="C16" s="319">
        <v>10615400</v>
      </c>
      <c r="D16" s="317">
        <v>0</v>
      </c>
      <c r="E16" s="319">
        <v>0</v>
      </c>
      <c r="F16" s="318">
        <v>10615400</v>
      </c>
    </row>
    <row r="17" spans="2:6" x14ac:dyDescent="0.25">
      <c r="B17" s="316">
        <v>2024</v>
      </c>
      <c r="C17" s="319">
        <v>11935400</v>
      </c>
      <c r="D17" s="317">
        <v>0</v>
      </c>
      <c r="E17" s="319">
        <v>0</v>
      </c>
      <c r="F17" s="318">
        <v>11935400</v>
      </c>
    </row>
    <row r="18" spans="2:6" x14ac:dyDescent="0.25">
      <c r="B18" s="320" t="s">
        <v>322</v>
      </c>
      <c r="C18" s="321">
        <v>12085400</v>
      </c>
      <c r="D18" s="322">
        <v>0</v>
      </c>
      <c r="E18" s="321">
        <v>0</v>
      </c>
      <c r="F18" s="323">
        <f>C18</f>
        <v>12085400</v>
      </c>
    </row>
    <row r="19" spans="2:6" ht="4.5" customHeight="1" x14ac:dyDescent="0.25">
      <c r="B19" s="357"/>
      <c r="C19" s="357"/>
      <c r="D19" s="357"/>
      <c r="E19" s="357"/>
      <c r="F19" s="357"/>
    </row>
    <row r="20" spans="2:6" ht="31.5" customHeight="1" x14ac:dyDescent="0.25">
      <c r="B20" s="356" t="s">
        <v>218</v>
      </c>
      <c r="C20" s="356"/>
      <c r="D20" s="356"/>
      <c r="E20" s="356"/>
      <c r="F20" s="356"/>
    </row>
  </sheetData>
  <mergeCells count="6">
    <mergeCell ref="B20:F20"/>
    <mergeCell ref="B19:F19"/>
    <mergeCell ref="B2:F2"/>
    <mergeCell ref="F4:F7"/>
    <mergeCell ref="C4:D5"/>
    <mergeCell ref="E4:E7"/>
  </mergeCells>
  <pageMargins left="0.70866141732283472" right="0.70866141732283472" top="0.74803149606299213" bottom="0.74803149606299213" header="0.31496062992125984" footer="0.31496062992125984"/>
  <pageSetup paperSize="9" orientation="landscape" r:id="rId1"/>
  <ignoredErrors>
    <ignoredError sqref="B12:B1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2"/>
  <sheetViews>
    <sheetView showGridLines="0" workbookViewId="0">
      <selection activeCell="B32" sqref="B32"/>
    </sheetView>
  </sheetViews>
  <sheetFormatPr defaultRowHeight="15.75" x14ac:dyDescent="0.25"/>
  <cols>
    <col min="2" max="2" width="32.375" customWidth="1"/>
    <col min="3" max="3" width="7" bestFit="1" customWidth="1"/>
    <col min="4" max="4" width="7.625" bestFit="1" customWidth="1"/>
    <col min="5" max="5" width="12.625" customWidth="1"/>
    <col min="6" max="6" width="13.375" customWidth="1"/>
    <col min="7" max="7" width="13.25" customWidth="1"/>
  </cols>
  <sheetData>
    <row r="1" spans="2:7" x14ac:dyDescent="0.25">
      <c r="B1" s="22"/>
      <c r="C1" s="22"/>
      <c r="D1" s="22"/>
      <c r="E1" s="22"/>
      <c r="F1" s="22"/>
      <c r="G1" s="22"/>
    </row>
    <row r="2" spans="2:7" ht="37.5" customHeight="1" x14ac:dyDescent="0.25">
      <c r="B2" s="366" t="s">
        <v>308</v>
      </c>
      <c r="C2" s="366"/>
      <c r="D2" s="366"/>
      <c r="E2" s="366"/>
      <c r="F2" s="366"/>
      <c r="G2" s="366"/>
    </row>
    <row r="3" spans="2:7" ht="36" customHeight="1" x14ac:dyDescent="0.25">
      <c r="B3" s="52" t="s">
        <v>28</v>
      </c>
      <c r="C3" s="52" t="s">
        <v>29</v>
      </c>
      <c r="D3" s="52" t="s">
        <v>30</v>
      </c>
      <c r="E3" s="52" t="s">
        <v>31</v>
      </c>
      <c r="F3" s="52" t="s">
        <v>32</v>
      </c>
      <c r="G3" s="52" t="s">
        <v>33</v>
      </c>
    </row>
    <row r="4" spans="2:7" x14ac:dyDescent="0.25">
      <c r="B4" s="53" t="s">
        <v>34</v>
      </c>
      <c r="C4" s="54" t="s">
        <v>0</v>
      </c>
      <c r="D4" s="198">
        <v>45769</v>
      </c>
      <c r="E4" s="55" t="s">
        <v>35</v>
      </c>
      <c r="F4" s="199">
        <v>2.3E-2</v>
      </c>
      <c r="G4" s="194">
        <v>45769</v>
      </c>
    </row>
    <row r="5" spans="2:7" x14ac:dyDescent="0.25">
      <c r="B5" s="56" t="s">
        <v>36</v>
      </c>
      <c r="C5" s="57" t="s">
        <v>0</v>
      </c>
      <c r="D5" s="196">
        <v>45794</v>
      </c>
      <c r="E5" s="274" t="s">
        <v>37</v>
      </c>
      <c r="F5" s="195">
        <v>0</v>
      </c>
      <c r="G5" s="197">
        <v>45794</v>
      </c>
    </row>
    <row r="6" spans="2:7" x14ac:dyDescent="0.25">
      <c r="B6" s="56" t="s">
        <v>38</v>
      </c>
      <c r="C6" s="57" t="s">
        <v>0</v>
      </c>
      <c r="D6" s="196">
        <v>45852</v>
      </c>
      <c r="E6" s="274" t="s">
        <v>39</v>
      </c>
      <c r="F6" s="195">
        <v>3.1E-2</v>
      </c>
      <c r="G6" s="197">
        <v>45852</v>
      </c>
    </row>
    <row r="7" spans="2:7" x14ac:dyDescent="0.25">
      <c r="B7" s="56" t="s">
        <v>40</v>
      </c>
      <c r="C7" s="57" t="s">
        <v>1</v>
      </c>
      <c r="D7" s="196">
        <v>45929</v>
      </c>
      <c r="E7" s="274" t="s">
        <v>41</v>
      </c>
      <c r="F7" s="195">
        <v>5.7500000000000002E-2</v>
      </c>
      <c r="G7" s="197">
        <v>45929</v>
      </c>
    </row>
    <row r="8" spans="2:7" x14ac:dyDescent="0.25">
      <c r="B8" s="367" t="s">
        <v>42</v>
      </c>
      <c r="C8" s="368"/>
      <c r="D8" s="368"/>
      <c r="E8" s="274" t="s">
        <v>43</v>
      </c>
      <c r="F8" s="57" t="s">
        <v>44</v>
      </c>
      <c r="G8" s="58"/>
    </row>
    <row r="9" spans="2:7" x14ac:dyDescent="0.25">
      <c r="B9" s="56" t="s">
        <v>45</v>
      </c>
      <c r="C9" s="57" t="s">
        <v>0</v>
      </c>
      <c r="D9" s="196">
        <v>46077</v>
      </c>
      <c r="E9" s="274" t="s">
        <v>46</v>
      </c>
      <c r="F9" s="195">
        <v>0</v>
      </c>
      <c r="G9" s="197">
        <v>45893</v>
      </c>
    </row>
    <row r="10" spans="2:7" ht="15.75" customHeight="1" x14ac:dyDescent="0.25">
      <c r="B10" s="56" t="s">
        <v>47</v>
      </c>
      <c r="C10" s="57" t="s">
        <v>0</v>
      </c>
      <c r="D10" s="196">
        <v>46230</v>
      </c>
      <c r="E10" s="274" t="s">
        <v>48</v>
      </c>
      <c r="F10" s="195">
        <v>2.2499999999999999E-2</v>
      </c>
      <c r="G10" s="197">
        <v>45865</v>
      </c>
    </row>
    <row r="11" spans="2:7" x14ac:dyDescent="0.25">
      <c r="B11" s="56" t="s">
        <v>243</v>
      </c>
      <c r="C11" s="57" t="s">
        <v>0</v>
      </c>
      <c r="D11" s="196">
        <v>46494</v>
      </c>
      <c r="E11" s="274" t="s">
        <v>257</v>
      </c>
      <c r="F11" s="195">
        <v>0.03</v>
      </c>
      <c r="G11" s="197">
        <v>45764</v>
      </c>
    </row>
    <row r="12" spans="2:7" x14ac:dyDescent="0.25">
      <c r="B12" s="56" t="s">
        <v>49</v>
      </c>
      <c r="C12" s="57" t="s">
        <v>0</v>
      </c>
      <c r="D12" s="196">
        <v>46593</v>
      </c>
      <c r="E12" s="274" t="s">
        <v>50</v>
      </c>
      <c r="F12" s="195">
        <v>1.95E-2</v>
      </c>
      <c r="G12" s="197">
        <v>45863</v>
      </c>
    </row>
    <row r="13" spans="2:7" x14ac:dyDescent="0.25">
      <c r="B13" s="56" t="s">
        <v>304</v>
      </c>
      <c r="C13" s="57" t="s">
        <v>0</v>
      </c>
      <c r="D13" s="196">
        <v>46774</v>
      </c>
      <c r="E13" s="274" t="s">
        <v>305</v>
      </c>
      <c r="F13" s="195">
        <v>2.75E-2</v>
      </c>
      <c r="G13" s="197">
        <v>45860</v>
      </c>
    </row>
    <row r="14" spans="2:7" x14ac:dyDescent="0.25">
      <c r="B14" s="56" t="s">
        <v>51</v>
      </c>
      <c r="C14" s="57" t="s">
        <v>0</v>
      </c>
      <c r="D14" s="196">
        <v>46840</v>
      </c>
      <c r="E14" s="274" t="s">
        <v>52</v>
      </c>
      <c r="F14" s="195">
        <v>3.2000000000000001E-2</v>
      </c>
      <c r="G14" s="197">
        <v>45928</v>
      </c>
    </row>
    <row r="15" spans="2:7" x14ac:dyDescent="0.25">
      <c r="B15" s="56" t="s">
        <v>53</v>
      </c>
      <c r="C15" s="57" t="s">
        <v>0</v>
      </c>
      <c r="D15" s="196">
        <v>47262</v>
      </c>
      <c r="E15" s="274" t="s">
        <v>54</v>
      </c>
      <c r="F15" s="195">
        <v>2.5000000000000001E-3</v>
      </c>
      <c r="G15" s="197">
        <v>45801</v>
      </c>
    </row>
    <row r="16" spans="2:7" x14ac:dyDescent="0.25">
      <c r="B16" s="56" t="s">
        <v>55</v>
      </c>
      <c r="C16" s="57" t="s">
        <v>0</v>
      </c>
      <c r="D16" s="196">
        <v>47473</v>
      </c>
      <c r="E16" s="274" t="s">
        <v>54</v>
      </c>
      <c r="F16" s="195">
        <v>5.0000000000000001E-3</v>
      </c>
      <c r="G16" s="197">
        <v>45829</v>
      </c>
    </row>
    <row r="17" spans="2:7" x14ac:dyDescent="0.25">
      <c r="B17" s="56" t="s">
        <v>244</v>
      </c>
      <c r="C17" s="57" t="s">
        <v>0</v>
      </c>
      <c r="D17" s="196">
        <v>47618</v>
      </c>
      <c r="E17" s="274" t="s">
        <v>258</v>
      </c>
      <c r="F17" s="195">
        <v>3.2500000000000001E-2</v>
      </c>
      <c r="G17" s="197">
        <v>45792</v>
      </c>
    </row>
    <row r="18" spans="2:7" x14ac:dyDescent="0.25">
      <c r="B18" s="56" t="s">
        <v>56</v>
      </c>
      <c r="C18" s="57" t="s">
        <v>0</v>
      </c>
      <c r="D18" s="196">
        <v>48077</v>
      </c>
      <c r="E18" s="274" t="s">
        <v>57</v>
      </c>
      <c r="F18" s="195">
        <v>1E-3</v>
      </c>
      <c r="G18" s="197">
        <v>45886</v>
      </c>
    </row>
    <row r="19" spans="2:7" x14ac:dyDescent="0.25">
      <c r="B19" s="56" t="s">
        <v>306</v>
      </c>
      <c r="C19" s="57" t="s">
        <v>0</v>
      </c>
      <c r="D19" s="196">
        <v>48242</v>
      </c>
      <c r="E19" s="274" t="s">
        <v>305</v>
      </c>
      <c r="F19" s="195">
        <v>3.2500000000000001E-2</v>
      </c>
      <c r="G19" s="197">
        <v>45867</v>
      </c>
    </row>
    <row r="20" spans="2:7" x14ac:dyDescent="0.25">
      <c r="B20" s="56" t="s">
        <v>58</v>
      </c>
      <c r="C20" s="57" t="s">
        <v>0</v>
      </c>
      <c r="D20" s="196">
        <v>50942</v>
      </c>
      <c r="E20" s="274" t="s">
        <v>59</v>
      </c>
      <c r="F20" s="195">
        <v>1.4999999999999999E-2</v>
      </c>
      <c r="G20" s="197">
        <v>45829</v>
      </c>
    </row>
    <row r="21" spans="2:7" x14ac:dyDescent="0.25">
      <c r="B21" s="369" t="s">
        <v>60</v>
      </c>
      <c r="C21" s="370"/>
      <c r="D21" s="370"/>
      <c r="E21" s="256" t="s">
        <v>307</v>
      </c>
      <c r="F21" s="257" t="s">
        <v>44</v>
      </c>
      <c r="G21" s="258" t="s">
        <v>44</v>
      </c>
    </row>
    <row r="22" spans="2:7" ht="39.75" customHeight="1" x14ac:dyDescent="0.25">
      <c r="B22" s="371" t="s">
        <v>309</v>
      </c>
      <c r="C22" s="371"/>
      <c r="D22" s="371"/>
      <c r="E22" s="371"/>
      <c r="F22" s="371"/>
      <c r="G22" s="371"/>
    </row>
  </sheetData>
  <mergeCells count="4">
    <mergeCell ref="B2:G2"/>
    <mergeCell ref="B8:D8"/>
    <mergeCell ref="B21:D21"/>
    <mergeCell ref="B22:G22"/>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H32"/>
  <sheetViews>
    <sheetView workbookViewId="0">
      <selection activeCell="B33" sqref="B33"/>
    </sheetView>
  </sheetViews>
  <sheetFormatPr defaultRowHeight="15.75" x14ac:dyDescent="0.25"/>
  <cols>
    <col min="2" max="2" width="28.5" customWidth="1"/>
    <col min="3" max="3" width="12.5" customWidth="1"/>
    <col min="4" max="4" width="8.625" bestFit="1" customWidth="1"/>
    <col min="5" max="5" width="10.5" bestFit="1" customWidth="1"/>
    <col min="6" max="6" width="20.25" customWidth="1"/>
  </cols>
  <sheetData>
    <row r="1" spans="2:8" ht="30.75" customHeight="1" x14ac:dyDescent="0.25"/>
    <row r="2" spans="2:8" ht="27" customHeight="1" x14ac:dyDescent="0.25">
      <c r="B2" s="373" t="s">
        <v>323</v>
      </c>
      <c r="C2" s="374"/>
      <c r="D2" s="374"/>
      <c r="E2" s="374"/>
      <c r="F2" s="374"/>
      <c r="G2" s="374"/>
      <c r="H2" s="374"/>
    </row>
    <row r="3" spans="2:8" x14ac:dyDescent="0.25">
      <c r="B3" s="375" t="s">
        <v>28</v>
      </c>
      <c r="C3" s="375" t="s">
        <v>29</v>
      </c>
      <c r="D3" s="375" t="s">
        <v>61</v>
      </c>
      <c r="E3" s="377" t="s">
        <v>30</v>
      </c>
      <c r="F3" s="377" t="s">
        <v>31</v>
      </c>
      <c r="G3" s="377" t="s">
        <v>32</v>
      </c>
      <c r="H3" s="377" t="s">
        <v>62</v>
      </c>
    </row>
    <row r="4" spans="2:8" x14ac:dyDescent="0.25">
      <c r="B4" s="376"/>
      <c r="C4" s="376"/>
      <c r="D4" s="376"/>
      <c r="E4" s="378"/>
      <c r="F4" s="378"/>
      <c r="G4" s="378"/>
      <c r="H4" s="378"/>
    </row>
    <row r="5" spans="2:8" ht="32.25" customHeight="1" x14ac:dyDescent="0.25">
      <c r="B5" s="64" t="s">
        <v>63</v>
      </c>
      <c r="C5" s="65" t="s">
        <v>1</v>
      </c>
      <c r="D5" s="66">
        <v>42089</v>
      </c>
      <c r="E5" s="66">
        <v>46472</v>
      </c>
      <c r="F5" s="67">
        <v>1000000000</v>
      </c>
      <c r="G5" s="68">
        <v>2.625</v>
      </c>
      <c r="H5" s="66">
        <v>46107</v>
      </c>
    </row>
    <row r="6" spans="2:8" x14ac:dyDescent="0.25">
      <c r="B6" s="73"/>
      <c r="C6" s="69" t="s">
        <v>42</v>
      </c>
      <c r="D6" s="70"/>
      <c r="E6" s="70"/>
      <c r="F6" s="71">
        <v>1955830000</v>
      </c>
      <c r="G6" s="72"/>
      <c r="H6" s="70"/>
    </row>
    <row r="7" spans="2:8" ht="21" customHeight="1" x14ac:dyDescent="0.25">
      <c r="B7" s="64" t="s">
        <v>64</v>
      </c>
      <c r="C7" s="65" t="s">
        <v>1</v>
      </c>
      <c r="D7" s="66">
        <v>42089</v>
      </c>
      <c r="E7" s="66">
        <v>49394</v>
      </c>
      <c r="F7" s="67">
        <v>900000000</v>
      </c>
      <c r="G7" s="68">
        <v>3.125</v>
      </c>
      <c r="H7" s="66">
        <v>46107</v>
      </c>
    </row>
    <row r="8" spans="2:8" x14ac:dyDescent="0.25">
      <c r="B8" s="73"/>
      <c r="C8" s="69" t="s">
        <v>42</v>
      </c>
      <c r="D8" s="70"/>
      <c r="E8" s="70"/>
      <c r="F8" s="71">
        <v>1760247000</v>
      </c>
      <c r="G8" s="72"/>
      <c r="H8" s="70"/>
    </row>
    <row r="9" spans="2:8" ht="19.5" customHeight="1" x14ac:dyDescent="0.25">
      <c r="B9" s="64" t="s">
        <v>65</v>
      </c>
      <c r="C9" s="65" t="s">
        <v>1</v>
      </c>
      <c r="D9" s="66">
        <v>42450</v>
      </c>
      <c r="E9" s="66">
        <v>46833</v>
      </c>
      <c r="F9" s="67">
        <v>850000000</v>
      </c>
      <c r="G9" s="68">
        <v>3</v>
      </c>
      <c r="H9" s="66">
        <v>46102</v>
      </c>
    </row>
    <row r="10" spans="2:8" x14ac:dyDescent="0.25">
      <c r="B10" s="73"/>
      <c r="C10" s="69" t="s">
        <v>42</v>
      </c>
      <c r="D10" s="70"/>
      <c r="E10" s="70"/>
      <c r="F10" s="71">
        <v>1662455500</v>
      </c>
      <c r="G10" s="74"/>
      <c r="H10" s="70"/>
    </row>
    <row r="11" spans="2:8" ht="20.25" customHeight="1" x14ac:dyDescent="0.25">
      <c r="B11" s="64" t="s">
        <v>66</v>
      </c>
      <c r="C11" s="65" t="s">
        <v>1</v>
      </c>
      <c r="D11" s="66">
        <v>44097</v>
      </c>
      <c r="E11" s="66">
        <v>47749</v>
      </c>
      <c r="F11" s="75">
        <v>1250000000</v>
      </c>
      <c r="G11" s="76">
        <v>0.375</v>
      </c>
      <c r="H11" s="66">
        <v>45923</v>
      </c>
    </row>
    <row r="12" spans="2:8" x14ac:dyDescent="0.25">
      <c r="B12" s="77"/>
      <c r="C12" s="69" t="s">
        <v>42</v>
      </c>
      <c r="D12" s="70"/>
      <c r="E12" s="70"/>
      <c r="F12" s="78">
        <f>+F11*1.95583</f>
        <v>2444787500</v>
      </c>
      <c r="G12" s="79"/>
      <c r="H12" s="70"/>
    </row>
    <row r="13" spans="2:8" ht="20.25" customHeight="1" x14ac:dyDescent="0.25">
      <c r="B13" s="80" t="s">
        <v>67</v>
      </c>
      <c r="C13" s="65" t="s">
        <v>1</v>
      </c>
      <c r="D13" s="66">
        <v>44097</v>
      </c>
      <c r="E13" s="66">
        <v>55054</v>
      </c>
      <c r="F13" s="75">
        <v>1250000000</v>
      </c>
      <c r="G13" s="76">
        <v>1.375</v>
      </c>
      <c r="H13" s="66">
        <v>45923</v>
      </c>
    </row>
    <row r="14" spans="2:8" x14ac:dyDescent="0.25">
      <c r="B14" s="77"/>
      <c r="C14" s="69" t="s">
        <v>42</v>
      </c>
      <c r="D14" s="70"/>
      <c r="E14" s="70"/>
      <c r="F14" s="78">
        <f>+F13*1.95583</f>
        <v>2444787500</v>
      </c>
      <c r="G14" s="79"/>
      <c r="H14" s="70"/>
    </row>
    <row r="15" spans="2:8" ht="32.25" customHeight="1" x14ac:dyDescent="0.25">
      <c r="B15" s="80" t="s">
        <v>68</v>
      </c>
      <c r="C15" s="65" t="s">
        <v>1</v>
      </c>
      <c r="D15" s="66">
        <v>44827</v>
      </c>
      <c r="E15" s="66">
        <v>47384</v>
      </c>
      <c r="F15" s="75">
        <v>1500000000</v>
      </c>
      <c r="G15" s="76">
        <v>4.125</v>
      </c>
      <c r="H15" s="66">
        <v>45923</v>
      </c>
    </row>
    <row r="16" spans="2:8" x14ac:dyDescent="0.25">
      <c r="B16" s="81"/>
      <c r="C16" s="69" t="s">
        <v>42</v>
      </c>
      <c r="D16" s="70"/>
      <c r="E16" s="70"/>
      <c r="F16" s="78">
        <f>+F15*1.95583</f>
        <v>2933745000</v>
      </c>
      <c r="G16" s="79"/>
      <c r="H16" s="70"/>
    </row>
    <row r="17" spans="2:8" ht="29.25" customHeight="1" x14ac:dyDescent="0.25">
      <c r="B17" s="80" t="s">
        <v>69</v>
      </c>
      <c r="C17" s="65" t="s">
        <v>1</v>
      </c>
      <c r="D17" s="66">
        <v>44827</v>
      </c>
      <c r="E17" s="66">
        <v>49210</v>
      </c>
      <c r="F17" s="75">
        <v>750000000</v>
      </c>
      <c r="G17" s="76">
        <v>4.625</v>
      </c>
      <c r="H17" s="66">
        <v>45923</v>
      </c>
    </row>
    <row r="18" spans="2:8" x14ac:dyDescent="0.25">
      <c r="B18" s="81"/>
      <c r="C18" s="69" t="s">
        <v>42</v>
      </c>
      <c r="D18" s="70"/>
      <c r="E18" s="70"/>
      <c r="F18" s="78">
        <f>+F17*1.95583</f>
        <v>1466872500</v>
      </c>
      <c r="G18" s="79"/>
      <c r="H18" s="70"/>
    </row>
    <row r="19" spans="2:8" ht="36" customHeight="1" x14ac:dyDescent="0.25">
      <c r="B19" s="80" t="s">
        <v>70</v>
      </c>
      <c r="C19" s="82" t="s">
        <v>1</v>
      </c>
      <c r="D19" s="66">
        <v>44953</v>
      </c>
      <c r="E19" s="66">
        <v>48606</v>
      </c>
      <c r="F19" s="75">
        <v>1500000000</v>
      </c>
      <c r="G19" s="76">
        <v>4.5</v>
      </c>
      <c r="H19" s="66">
        <v>46049</v>
      </c>
    </row>
    <row r="20" spans="2:8" x14ac:dyDescent="0.25">
      <c r="B20" s="81"/>
      <c r="C20" s="69" t="s">
        <v>42</v>
      </c>
      <c r="D20" s="70"/>
      <c r="E20" s="70"/>
      <c r="F20" s="78">
        <f>+F19*1.95583</f>
        <v>2933745000</v>
      </c>
      <c r="G20" s="79"/>
      <c r="H20" s="70"/>
    </row>
    <row r="21" spans="2:8" ht="24.75" x14ac:dyDescent="0.25">
      <c r="B21" s="80" t="s">
        <v>230</v>
      </c>
      <c r="C21" s="65" t="s">
        <v>1</v>
      </c>
      <c r="D21" s="66">
        <v>45243</v>
      </c>
      <c r="E21" s="66">
        <v>49808</v>
      </c>
      <c r="F21" s="75">
        <v>1000000000</v>
      </c>
      <c r="G21" s="76">
        <v>4.875</v>
      </c>
      <c r="H21" s="66">
        <v>45790</v>
      </c>
    </row>
    <row r="22" spans="2:8" x14ac:dyDescent="0.25">
      <c r="B22" s="81"/>
      <c r="C22" s="69" t="s">
        <v>42</v>
      </c>
      <c r="D22" s="70"/>
      <c r="E22" s="70"/>
      <c r="F22" s="78">
        <v>1955830000</v>
      </c>
      <c r="G22" s="79"/>
      <c r="H22" s="70"/>
    </row>
    <row r="23" spans="2:8" ht="24.75" x14ac:dyDescent="0.25">
      <c r="B23" s="80" t="s">
        <v>231</v>
      </c>
      <c r="C23" s="65" t="s">
        <v>1</v>
      </c>
      <c r="D23" s="66">
        <v>45243</v>
      </c>
      <c r="E23" s="66">
        <v>47981</v>
      </c>
      <c r="F23" s="75">
        <v>1300000000</v>
      </c>
      <c r="G23" s="76">
        <v>4.375</v>
      </c>
      <c r="H23" s="66">
        <v>45790</v>
      </c>
    </row>
    <row r="24" spans="2:8" x14ac:dyDescent="0.25">
      <c r="B24" s="81"/>
      <c r="C24" s="69" t="s">
        <v>42</v>
      </c>
      <c r="D24" s="70"/>
      <c r="E24" s="70"/>
      <c r="F24" s="78">
        <v>2542579000</v>
      </c>
      <c r="G24" s="79"/>
      <c r="H24" s="70"/>
    </row>
    <row r="25" spans="2:8" ht="26.25" x14ac:dyDescent="0.25">
      <c r="B25" s="259" t="s">
        <v>259</v>
      </c>
      <c r="C25" s="260" t="s">
        <v>1</v>
      </c>
      <c r="D25" s="261">
        <v>45540</v>
      </c>
      <c r="E25" s="261">
        <v>48462</v>
      </c>
      <c r="F25" s="262">
        <v>1750000000</v>
      </c>
      <c r="G25" s="263">
        <v>3.625</v>
      </c>
      <c r="H25" s="261">
        <v>45905</v>
      </c>
    </row>
    <row r="26" spans="2:8" x14ac:dyDescent="0.25">
      <c r="B26" s="264"/>
      <c r="C26" s="69" t="s">
        <v>42</v>
      </c>
      <c r="D26" s="265"/>
      <c r="E26" s="265"/>
      <c r="F26" s="266">
        <f>+F25*1.95583</f>
        <v>3422702500</v>
      </c>
      <c r="G26" s="267"/>
      <c r="H26" s="265"/>
    </row>
    <row r="27" spans="2:8" ht="26.25" x14ac:dyDescent="0.25">
      <c r="B27" s="259" t="s">
        <v>260</v>
      </c>
      <c r="C27" s="260" t="s">
        <v>1</v>
      </c>
      <c r="D27" s="261">
        <v>45540</v>
      </c>
      <c r="E27" s="261">
        <v>52845</v>
      </c>
      <c r="F27" s="262">
        <v>1250000000</v>
      </c>
      <c r="G27" s="263">
        <v>4.25</v>
      </c>
      <c r="H27" s="261">
        <v>45905</v>
      </c>
    </row>
    <row r="28" spans="2:8" x14ac:dyDescent="0.25">
      <c r="B28" s="264"/>
      <c r="C28" s="69" t="s">
        <v>42</v>
      </c>
      <c r="D28" s="265"/>
      <c r="E28" s="265"/>
      <c r="F28" s="266">
        <f>+F27*1.95583</f>
        <v>2444787500</v>
      </c>
      <c r="G28" s="267"/>
      <c r="H28" s="265"/>
    </row>
    <row r="29" spans="2:8" ht="26.25" x14ac:dyDescent="0.25">
      <c r="B29" s="259" t="s">
        <v>261</v>
      </c>
      <c r="C29" s="260" t="s">
        <v>2</v>
      </c>
      <c r="D29" s="261">
        <v>45540</v>
      </c>
      <c r="E29" s="261">
        <v>50104</v>
      </c>
      <c r="F29" s="262">
        <v>1500000000</v>
      </c>
      <c r="G29" s="263">
        <v>5</v>
      </c>
      <c r="H29" s="261">
        <v>45905</v>
      </c>
    </row>
    <row r="30" spans="2:8" x14ac:dyDescent="0.25">
      <c r="B30" s="264"/>
      <c r="C30" s="69" t="s">
        <v>42</v>
      </c>
      <c r="D30" s="265"/>
      <c r="E30" s="265"/>
      <c r="F30" s="266">
        <f>+F29*1.80844</f>
        <v>2712660000</v>
      </c>
      <c r="G30" s="267"/>
      <c r="H30" s="265"/>
    </row>
    <row r="31" spans="2:8" x14ac:dyDescent="0.25">
      <c r="B31" s="83" t="s">
        <v>71</v>
      </c>
      <c r="C31" s="83"/>
      <c r="D31" s="83"/>
      <c r="E31" s="83"/>
      <c r="F31" s="84">
        <f>+F6+F8+F10+F12+F14+F16+F18+F20+F22+F24+F26+F28+F30</f>
        <v>30681029000</v>
      </c>
      <c r="G31" s="83"/>
      <c r="H31" s="83"/>
    </row>
    <row r="32" spans="2:8" ht="25.5" customHeight="1" x14ac:dyDescent="0.25">
      <c r="B32" s="372" t="s">
        <v>324</v>
      </c>
      <c r="C32" s="372"/>
      <c r="D32" s="372"/>
      <c r="E32" s="372"/>
      <c r="F32" s="372"/>
      <c r="G32" s="372"/>
      <c r="H32" s="372"/>
    </row>
  </sheetData>
  <mergeCells count="9">
    <mergeCell ref="B32:H32"/>
    <mergeCell ref="B2:H2"/>
    <mergeCell ref="B3:B4"/>
    <mergeCell ref="C3:C4"/>
    <mergeCell ref="D3:D4"/>
    <mergeCell ref="E3:E4"/>
    <mergeCell ref="F3:F4"/>
    <mergeCell ref="G3:G4"/>
    <mergeCell ref="H3:H4"/>
  </mergeCells>
  <pageMargins left="0.7" right="0.7" top="0.75" bottom="0.75" header="0.3" footer="0.3"/>
  <pageSetup paperSize="9" scale="7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38"/>
  <sheetViews>
    <sheetView showGridLines="0" topLeftCell="A124" zoomScaleNormal="100" workbookViewId="0">
      <selection activeCell="A102" sqref="A102:XFD117"/>
    </sheetView>
  </sheetViews>
  <sheetFormatPr defaultRowHeight="12" x14ac:dyDescent="0.2"/>
  <cols>
    <col min="1" max="1" width="22" style="212" customWidth="1"/>
    <col min="2" max="2" width="8.5" style="212" customWidth="1"/>
    <col min="3" max="3" width="8.625" style="212" bestFit="1" customWidth="1"/>
    <col min="4" max="4" width="6.375" style="212" customWidth="1"/>
    <col min="5" max="5" width="14.75" style="212" customWidth="1"/>
    <col min="6" max="6" width="15.375" style="212" customWidth="1"/>
    <col min="7" max="7" width="14.75" style="212" customWidth="1"/>
    <col min="8" max="8" width="15.75" style="212" customWidth="1"/>
    <col min="9" max="9" width="12.75" style="212" customWidth="1"/>
    <col min="10" max="10" width="12" style="212" customWidth="1"/>
    <col min="11" max="11" width="8.375" style="212" customWidth="1"/>
    <col min="12" max="12" width="7.25" style="212" customWidth="1"/>
    <col min="13" max="13" width="7.625" style="212" customWidth="1"/>
    <col min="14" max="14" width="7.125" style="212" customWidth="1"/>
    <col min="15" max="15" width="6.25" style="212" customWidth="1"/>
    <col min="16" max="16" width="8.25" style="212" customWidth="1"/>
    <col min="17" max="17" width="7.625" style="212" customWidth="1"/>
    <col min="18" max="16384" width="9" style="212"/>
  </cols>
  <sheetData>
    <row r="2" spans="1:18" x14ac:dyDescent="0.2">
      <c r="A2" s="382" t="s">
        <v>289</v>
      </c>
      <c r="B2" s="382"/>
      <c r="C2" s="382"/>
      <c r="D2" s="382"/>
      <c r="E2" s="382"/>
      <c r="F2" s="382"/>
      <c r="G2" s="382"/>
      <c r="H2" s="382"/>
      <c r="I2" s="382"/>
      <c r="J2" s="382"/>
      <c r="K2" s="382"/>
      <c r="L2" s="382"/>
      <c r="M2" s="382"/>
      <c r="N2" s="382"/>
      <c r="O2" s="382"/>
      <c r="P2" s="382"/>
      <c r="Q2" s="382"/>
      <c r="R2" s="382"/>
    </row>
    <row r="3" spans="1:18" x14ac:dyDescent="0.2">
      <c r="A3" s="269"/>
      <c r="B3" s="269"/>
      <c r="C3" s="269"/>
      <c r="D3" s="269"/>
      <c r="E3" s="269"/>
      <c r="F3" s="269"/>
      <c r="G3" s="269"/>
      <c r="H3" s="269"/>
      <c r="I3" s="269"/>
      <c r="J3" s="269"/>
      <c r="K3" s="269"/>
      <c r="L3" s="269"/>
      <c r="M3" s="269"/>
      <c r="N3" s="269"/>
      <c r="O3" s="269"/>
      <c r="P3" s="269"/>
      <c r="Q3" s="269"/>
      <c r="R3" s="269"/>
    </row>
    <row r="4" spans="1:18" x14ac:dyDescent="0.2">
      <c r="A4" s="269"/>
      <c r="B4" s="269"/>
      <c r="C4" s="269"/>
      <c r="D4" s="269"/>
      <c r="E4" s="269"/>
      <c r="F4" s="269"/>
      <c r="G4" s="269"/>
      <c r="H4" s="269"/>
      <c r="I4" s="269"/>
      <c r="J4" s="269"/>
      <c r="K4" s="269"/>
      <c r="L4" s="269"/>
      <c r="M4" s="269"/>
      <c r="N4" s="269"/>
      <c r="O4" s="269"/>
      <c r="P4" s="269"/>
      <c r="Q4" s="269"/>
      <c r="R4" s="269"/>
    </row>
    <row r="5" spans="1:18" x14ac:dyDescent="0.2">
      <c r="A5" s="213" t="s">
        <v>72</v>
      </c>
      <c r="B5" s="214"/>
      <c r="C5" s="215"/>
      <c r="D5" s="215"/>
      <c r="E5" s="215"/>
      <c r="F5" s="216"/>
      <c r="G5" s="217"/>
      <c r="H5" s="217"/>
      <c r="I5" s="218"/>
      <c r="J5" s="219"/>
      <c r="K5" s="215"/>
      <c r="L5" s="215"/>
      <c r="M5" s="215"/>
      <c r="N5" s="220"/>
      <c r="O5" s="220"/>
      <c r="P5" s="220"/>
      <c r="Q5" s="221"/>
      <c r="R5" s="220"/>
    </row>
    <row r="6" spans="1:18" ht="25.5" customHeight="1" x14ac:dyDescent="0.2">
      <c r="A6" s="383" t="s">
        <v>73</v>
      </c>
      <c r="B6" s="383" t="s">
        <v>74</v>
      </c>
      <c r="C6" s="383" t="s">
        <v>75</v>
      </c>
      <c r="D6" s="383" t="s">
        <v>76</v>
      </c>
      <c r="E6" s="385" t="s">
        <v>77</v>
      </c>
      <c r="F6" s="386"/>
      <c r="G6" s="387"/>
      <c r="H6" s="388" t="s">
        <v>245</v>
      </c>
      <c r="I6" s="388" t="s">
        <v>79</v>
      </c>
      <c r="J6" s="388" t="s">
        <v>80</v>
      </c>
      <c r="K6" s="385" t="s">
        <v>81</v>
      </c>
      <c r="L6" s="386"/>
      <c r="M6" s="386"/>
      <c r="N6" s="387"/>
      <c r="O6" s="379" t="s">
        <v>82</v>
      </c>
      <c r="P6" s="390" t="s">
        <v>83</v>
      </c>
      <c r="Q6" s="391"/>
      <c r="R6" s="379" t="s">
        <v>84</v>
      </c>
    </row>
    <row r="7" spans="1:18" ht="60" x14ac:dyDescent="0.2">
      <c r="A7" s="384"/>
      <c r="B7" s="384"/>
      <c r="C7" s="384"/>
      <c r="D7" s="384"/>
      <c r="E7" s="222" t="s">
        <v>85</v>
      </c>
      <c r="F7" s="223" t="s">
        <v>86</v>
      </c>
      <c r="G7" s="224" t="s">
        <v>87</v>
      </c>
      <c r="H7" s="389"/>
      <c r="I7" s="389"/>
      <c r="J7" s="389"/>
      <c r="K7" s="85" t="s">
        <v>88</v>
      </c>
      <c r="L7" s="223" t="s">
        <v>89</v>
      </c>
      <c r="M7" s="223" t="s">
        <v>90</v>
      </c>
      <c r="N7" s="85" t="s">
        <v>91</v>
      </c>
      <c r="O7" s="380"/>
      <c r="P7" s="224" t="s">
        <v>92</v>
      </c>
      <c r="Q7" s="224" t="s">
        <v>93</v>
      </c>
      <c r="R7" s="380"/>
    </row>
    <row r="8" spans="1:18" x14ac:dyDescent="0.2">
      <c r="A8" s="86" t="s">
        <v>246</v>
      </c>
      <c r="B8" s="87"/>
      <c r="C8" s="87">
        <v>46494</v>
      </c>
      <c r="D8" s="88">
        <v>1095</v>
      </c>
      <c r="E8" s="89">
        <f>E9+E10+E11+E12</f>
        <v>900000000</v>
      </c>
      <c r="F8" s="89">
        <f t="shared" ref="F8:G8" si="0">F9+F10+F11+F12</f>
        <v>1433250200</v>
      </c>
      <c r="G8" s="89">
        <f t="shared" si="0"/>
        <v>900000000</v>
      </c>
      <c r="H8" s="89"/>
      <c r="I8" s="89"/>
      <c r="J8" s="89"/>
      <c r="K8" s="90"/>
      <c r="L8" s="90"/>
      <c r="M8" s="90"/>
      <c r="N8" s="90"/>
      <c r="O8" s="91">
        <v>0.03</v>
      </c>
      <c r="P8" s="92"/>
      <c r="Q8" s="92"/>
      <c r="R8" s="89"/>
    </row>
    <row r="9" spans="1:18" x14ac:dyDescent="0.2">
      <c r="A9" s="93" t="s">
        <v>95</v>
      </c>
      <c r="B9" s="94">
        <v>45399</v>
      </c>
      <c r="C9" s="94">
        <v>46494</v>
      </c>
      <c r="D9" s="95"/>
      <c r="E9" s="175">
        <v>200000000</v>
      </c>
      <c r="F9" s="176">
        <v>512500000</v>
      </c>
      <c r="G9" s="175">
        <v>200000000</v>
      </c>
      <c r="H9" s="175">
        <v>200055674.99000001</v>
      </c>
      <c r="I9" s="175">
        <v>9600</v>
      </c>
      <c r="J9" s="176">
        <v>65274.99</v>
      </c>
      <c r="K9" s="176">
        <v>99.5</v>
      </c>
      <c r="L9" s="176">
        <v>99.81</v>
      </c>
      <c r="M9" s="176">
        <v>100.34</v>
      </c>
      <c r="N9" s="176">
        <v>100.03</v>
      </c>
      <c r="O9" s="177">
        <v>0.03</v>
      </c>
      <c r="P9" s="178">
        <v>3.2000000000000001E-2</v>
      </c>
      <c r="Q9" s="178">
        <v>3.0099999999999998E-2</v>
      </c>
      <c r="R9" s="175">
        <v>3.79</v>
      </c>
    </row>
    <row r="10" spans="1:18" x14ac:dyDescent="0.2">
      <c r="A10" s="93" t="s">
        <v>96</v>
      </c>
      <c r="B10" s="94">
        <v>45441</v>
      </c>
      <c r="C10" s="94">
        <v>46494</v>
      </c>
      <c r="D10" s="95"/>
      <c r="E10" s="175">
        <v>300000000</v>
      </c>
      <c r="F10" s="176">
        <v>356935000</v>
      </c>
      <c r="G10" s="175">
        <v>300000000</v>
      </c>
      <c r="H10" s="175">
        <v>299511377.32999998</v>
      </c>
      <c r="I10" s="175">
        <v>1524239</v>
      </c>
      <c r="J10" s="176">
        <v>0</v>
      </c>
      <c r="K10" s="176">
        <v>99.35</v>
      </c>
      <c r="L10" s="176">
        <v>99.23</v>
      </c>
      <c r="M10" s="176">
        <v>100.19</v>
      </c>
      <c r="N10" s="176">
        <v>99.49</v>
      </c>
      <c r="O10" s="177">
        <v>0.03</v>
      </c>
      <c r="P10" s="178">
        <v>3.2599999999999997E-2</v>
      </c>
      <c r="Q10" s="178">
        <v>3.2099999999999997E-2</v>
      </c>
      <c r="R10" s="175">
        <v>3.78</v>
      </c>
    </row>
    <row r="11" spans="1:18" x14ac:dyDescent="0.2">
      <c r="A11" s="97" t="s">
        <v>97</v>
      </c>
      <c r="B11" s="94">
        <v>45469</v>
      </c>
      <c r="C11" s="94">
        <v>46494</v>
      </c>
      <c r="D11" s="95"/>
      <c r="E11" s="175">
        <v>200000000</v>
      </c>
      <c r="F11" s="176">
        <v>219575000</v>
      </c>
      <c r="G11" s="175">
        <v>200000000</v>
      </c>
      <c r="H11" s="175">
        <v>198982672.36000001</v>
      </c>
      <c r="I11" s="175">
        <v>2168012.5</v>
      </c>
      <c r="J11" s="176">
        <v>0</v>
      </c>
      <c r="K11" s="176">
        <v>98.8</v>
      </c>
      <c r="L11" s="176">
        <v>98.49</v>
      </c>
      <c r="M11" s="176">
        <v>99.33</v>
      </c>
      <c r="N11" s="176">
        <v>98.92</v>
      </c>
      <c r="O11" s="177">
        <v>0.03</v>
      </c>
      <c r="P11" s="178">
        <v>3.4799999999999998E-2</v>
      </c>
      <c r="Q11" s="178">
        <v>3.44E-2</v>
      </c>
      <c r="R11" s="175">
        <v>3.78</v>
      </c>
    </row>
    <row r="12" spans="1:18" x14ac:dyDescent="0.2">
      <c r="A12" s="97" t="s">
        <v>254</v>
      </c>
      <c r="B12" s="94">
        <v>45497</v>
      </c>
      <c r="C12" s="94">
        <v>46494</v>
      </c>
      <c r="D12" s="95"/>
      <c r="E12" s="175">
        <v>200000000</v>
      </c>
      <c r="F12" s="176">
        <v>344240200</v>
      </c>
      <c r="G12" s="175">
        <v>200000000</v>
      </c>
      <c r="H12" s="175">
        <v>198488023.16</v>
      </c>
      <c r="I12" s="175">
        <v>3122935.74</v>
      </c>
      <c r="J12" s="176">
        <v>0</v>
      </c>
      <c r="K12" s="176">
        <v>98.2</v>
      </c>
      <c r="L12" s="176">
        <v>98.19</v>
      </c>
      <c r="M12" s="176">
        <v>98.68</v>
      </c>
      <c r="N12" s="176">
        <v>98.44</v>
      </c>
      <c r="O12" s="177">
        <v>0.03</v>
      </c>
      <c r="P12" s="178">
        <v>3.73E-2</v>
      </c>
      <c r="Q12" s="178">
        <v>3.6400000000000002E-2</v>
      </c>
      <c r="R12" s="175">
        <v>3.63</v>
      </c>
    </row>
    <row r="13" spans="1:18" x14ac:dyDescent="0.2">
      <c r="A13" s="234" t="s">
        <v>290</v>
      </c>
      <c r="B13" s="87"/>
      <c r="C13" s="134">
        <v>46774</v>
      </c>
      <c r="D13" s="88">
        <v>1095</v>
      </c>
      <c r="E13" s="89">
        <f>E14+E15+E16</f>
        <v>500000000</v>
      </c>
      <c r="F13" s="89">
        <f>F14+F15+F16</f>
        <v>865902000</v>
      </c>
      <c r="G13" s="89">
        <f>G14+G15+G16</f>
        <v>500000000</v>
      </c>
      <c r="H13" s="89"/>
      <c r="I13" s="89"/>
      <c r="J13" s="89"/>
      <c r="K13" s="90"/>
      <c r="L13" s="90"/>
      <c r="M13" s="90"/>
      <c r="N13" s="90"/>
      <c r="O13" s="91">
        <v>2.75E-2</v>
      </c>
      <c r="P13" s="92"/>
      <c r="Q13" s="92"/>
      <c r="R13" s="89"/>
    </row>
    <row r="14" spans="1:18" x14ac:dyDescent="0.2">
      <c r="A14" s="97" t="s">
        <v>291</v>
      </c>
      <c r="B14" s="94">
        <v>45679</v>
      </c>
      <c r="C14" s="103">
        <v>46774</v>
      </c>
      <c r="D14" s="95"/>
      <c r="E14" s="175">
        <v>300000000</v>
      </c>
      <c r="F14" s="176">
        <v>454912000</v>
      </c>
      <c r="G14" s="175">
        <v>300000000</v>
      </c>
      <c r="H14" s="175">
        <v>298910720</v>
      </c>
      <c r="I14" s="175">
        <v>1089280</v>
      </c>
      <c r="J14" s="176">
        <v>0</v>
      </c>
      <c r="K14" s="176">
        <v>99.41</v>
      </c>
      <c r="L14" s="176">
        <v>99.43</v>
      </c>
      <c r="M14" s="176">
        <v>100</v>
      </c>
      <c r="N14" s="176">
        <v>99.64</v>
      </c>
      <c r="O14" s="177">
        <v>2.75E-2</v>
      </c>
      <c r="P14" s="178">
        <v>2.98E-2</v>
      </c>
      <c r="Q14" s="178">
        <v>2.9000000000000001E-2</v>
      </c>
      <c r="R14" s="175">
        <v>2.95</v>
      </c>
    </row>
    <row r="15" spans="1:18" x14ac:dyDescent="0.2">
      <c r="A15" s="97" t="s">
        <v>292</v>
      </c>
      <c r="B15" s="94">
        <v>45700</v>
      </c>
      <c r="C15" s="103">
        <v>46774</v>
      </c>
      <c r="D15" s="95"/>
      <c r="E15" s="175">
        <v>100000000</v>
      </c>
      <c r="F15" s="176">
        <v>221290000</v>
      </c>
      <c r="G15" s="175">
        <v>100000000</v>
      </c>
      <c r="H15" s="175">
        <v>100177106.23</v>
      </c>
      <c r="I15" s="175">
        <v>44553.71</v>
      </c>
      <c r="J15" s="176">
        <v>63440.72</v>
      </c>
      <c r="K15" s="176">
        <v>99.64</v>
      </c>
      <c r="L15" s="176">
        <v>99.75</v>
      </c>
      <c r="M15" s="176">
        <v>100.55</v>
      </c>
      <c r="N15" s="176">
        <v>100.02</v>
      </c>
      <c r="O15" s="177">
        <v>2.75E-2</v>
      </c>
      <c r="P15" s="178">
        <v>2.9000000000000001E-2</v>
      </c>
      <c r="Q15" s="178">
        <v>2.76E-2</v>
      </c>
      <c r="R15" s="175">
        <v>2.82</v>
      </c>
    </row>
    <row r="16" spans="1:18" x14ac:dyDescent="0.2">
      <c r="A16" s="97" t="s">
        <v>293</v>
      </c>
      <c r="B16" s="107">
        <v>45728</v>
      </c>
      <c r="C16" s="103">
        <v>46774</v>
      </c>
      <c r="D16" s="126"/>
      <c r="E16" s="192">
        <v>100000000</v>
      </c>
      <c r="F16" s="176">
        <v>189700000</v>
      </c>
      <c r="G16" s="175">
        <v>100000000</v>
      </c>
      <c r="H16" s="175">
        <v>100136528.06</v>
      </c>
      <c r="I16" s="175">
        <v>232650</v>
      </c>
      <c r="J16" s="176">
        <v>0</v>
      </c>
      <c r="K16" s="176">
        <v>99.47</v>
      </c>
      <c r="L16" s="176">
        <v>99.47</v>
      </c>
      <c r="M16" s="176">
        <v>100</v>
      </c>
      <c r="N16" s="176">
        <v>99.77</v>
      </c>
      <c r="O16" s="177">
        <v>2.75E-2</v>
      </c>
      <c r="P16" s="178">
        <v>2.9700000000000001E-2</v>
      </c>
      <c r="Q16" s="178">
        <v>2.8500000000000001E-2</v>
      </c>
      <c r="R16" s="175">
        <v>2.59</v>
      </c>
    </row>
    <row r="17" spans="1:18" x14ac:dyDescent="0.2">
      <c r="A17" s="394" t="s">
        <v>247</v>
      </c>
      <c r="B17" s="395"/>
      <c r="C17" s="395"/>
      <c r="D17" s="396"/>
      <c r="E17" s="225">
        <f>E8+E13</f>
        <v>1400000000</v>
      </c>
      <c r="F17" s="225">
        <f>F8+F13</f>
        <v>2299152200</v>
      </c>
      <c r="G17" s="225">
        <f>G8+G13</f>
        <v>1400000000</v>
      </c>
      <c r="H17" s="225">
        <f>H9+H10+H11+H12+H14+H15+H16</f>
        <v>1396262102.1300001</v>
      </c>
      <c r="I17" s="225">
        <f>I9+I10+I11+I12+I14+I15+I16</f>
        <v>8191270.9500000002</v>
      </c>
      <c r="J17" s="225">
        <f>J9+J10+J11+J12+J14+J15+J16</f>
        <v>128715.70999999999</v>
      </c>
      <c r="K17" s="226"/>
      <c r="L17" s="226"/>
      <c r="M17" s="226"/>
      <c r="N17" s="226"/>
      <c r="O17" s="227"/>
      <c r="P17" s="227"/>
      <c r="Q17" s="227"/>
      <c r="R17" s="228"/>
    </row>
    <row r="18" spans="1:18" x14ac:dyDescent="0.2">
      <c r="A18" s="86" t="s">
        <v>94</v>
      </c>
      <c r="B18" s="87"/>
      <c r="C18" s="87">
        <v>45794</v>
      </c>
      <c r="D18" s="88">
        <v>1277</v>
      </c>
      <c r="E18" s="171">
        <f>E19+E20+E21+E22</f>
        <v>1800000000</v>
      </c>
      <c r="F18" s="171">
        <f>F19+F20+F21+F22</f>
        <v>3161014000</v>
      </c>
      <c r="G18" s="171">
        <f>G19+G20+G21+G22</f>
        <v>1800000000</v>
      </c>
      <c r="H18" s="171"/>
      <c r="I18" s="171"/>
      <c r="J18" s="171"/>
      <c r="K18" s="172"/>
      <c r="L18" s="172"/>
      <c r="M18" s="172"/>
      <c r="N18" s="172"/>
      <c r="O18" s="173">
        <v>0</v>
      </c>
      <c r="P18" s="174"/>
      <c r="Q18" s="174"/>
      <c r="R18" s="171"/>
    </row>
    <row r="19" spans="1:18" x14ac:dyDescent="0.2">
      <c r="A19" s="93" t="s">
        <v>95</v>
      </c>
      <c r="B19" s="94">
        <v>44517</v>
      </c>
      <c r="C19" s="94">
        <v>45794</v>
      </c>
      <c r="D19" s="95"/>
      <c r="E19" s="175">
        <v>500000000</v>
      </c>
      <c r="F19" s="176">
        <v>983964000</v>
      </c>
      <c r="G19" s="175">
        <v>500000000</v>
      </c>
      <c r="H19" s="175">
        <v>497703551.80000001</v>
      </c>
      <c r="I19" s="175">
        <v>2296448.2000000002</v>
      </c>
      <c r="J19" s="176">
        <v>0</v>
      </c>
      <c r="K19" s="176">
        <v>99.19</v>
      </c>
      <c r="L19" s="176">
        <v>99.37</v>
      </c>
      <c r="M19" s="176">
        <v>99.89</v>
      </c>
      <c r="N19" s="176">
        <v>99.54</v>
      </c>
      <c r="O19" s="177">
        <v>0</v>
      </c>
      <c r="P19" s="178">
        <v>2.3E-3</v>
      </c>
      <c r="Q19" s="178">
        <v>1.2999999999999999E-3</v>
      </c>
      <c r="R19" s="175">
        <v>0</v>
      </c>
    </row>
    <row r="20" spans="1:18" x14ac:dyDescent="0.2">
      <c r="A20" s="93" t="s">
        <v>96</v>
      </c>
      <c r="B20" s="94">
        <v>44636</v>
      </c>
      <c r="C20" s="94">
        <v>45794</v>
      </c>
      <c r="D20" s="96"/>
      <c r="E20" s="175">
        <v>500000000</v>
      </c>
      <c r="F20" s="176">
        <v>964700000</v>
      </c>
      <c r="G20" s="175">
        <v>500000000</v>
      </c>
      <c r="H20" s="175">
        <v>491464065</v>
      </c>
      <c r="I20" s="175">
        <v>8535935</v>
      </c>
      <c r="J20" s="176">
        <v>0</v>
      </c>
      <c r="K20" s="176">
        <v>98.03</v>
      </c>
      <c r="L20" s="176">
        <v>98.07</v>
      </c>
      <c r="M20" s="176">
        <v>98.89</v>
      </c>
      <c r="N20" s="176">
        <v>98.29</v>
      </c>
      <c r="O20" s="177">
        <v>0</v>
      </c>
      <c r="P20" s="178">
        <v>6.3E-3</v>
      </c>
      <c r="Q20" s="178">
        <v>5.4999999999999997E-3</v>
      </c>
      <c r="R20" s="175">
        <v>0</v>
      </c>
    </row>
    <row r="21" spans="1:18" x14ac:dyDescent="0.2">
      <c r="A21" s="97" t="s">
        <v>97</v>
      </c>
      <c r="B21" s="94">
        <v>44664</v>
      </c>
      <c r="C21" s="94">
        <v>45794</v>
      </c>
      <c r="D21" s="96"/>
      <c r="E21" s="175">
        <v>500000000</v>
      </c>
      <c r="F21" s="176">
        <v>752350000</v>
      </c>
      <c r="G21" s="175">
        <v>500000000</v>
      </c>
      <c r="H21" s="175">
        <v>486640735</v>
      </c>
      <c r="I21" s="175">
        <v>13359265</v>
      </c>
      <c r="J21" s="176">
        <v>0</v>
      </c>
      <c r="K21" s="176">
        <v>96.97</v>
      </c>
      <c r="L21" s="176">
        <v>96.6</v>
      </c>
      <c r="M21" s="176">
        <v>97.71</v>
      </c>
      <c r="N21" s="176">
        <v>97.33</v>
      </c>
      <c r="O21" s="177">
        <v>0</v>
      </c>
      <c r="P21" s="178">
        <v>0.01</v>
      </c>
      <c r="Q21" s="178">
        <v>8.8000000000000005E-3</v>
      </c>
      <c r="R21" s="175">
        <v>0</v>
      </c>
    </row>
    <row r="22" spans="1:18" x14ac:dyDescent="0.2">
      <c r="A22" s="97" t="s">
        <v>98</v>
      </c>
      <c r="B22" s="94">
        <v>44692</v>
      </c>
      <c r="C22" s="94">
        <v>45794</v>
      </c>
      <c r="D22" s="96"/>
      <c r="E22" s="175">
        <v>300000000</v>
      </c>
      <c r="F22" s="176">
        <v>460000000</v>
      </c>
      <c r="G22" s="175">
        <v>300000000</v>
      </c>
      <c r="H22" s="175">
        <v>288243545</v>
      </c>
      <c r="I22" s="175">
        <v>11756455</v>
      </c>
      <c r="J22" s="176">
        <v>0</v>
      </c>
      <c r="K22" s="176">
        <v>95.82</v>
      </c>
      <c r="L22" s="176">
        <v>95.74</v>
      </c>
      <c r="M22" s="176">
        <v>97.32</v>
      </c>
      <c r="N22" s="176">
        <v>96.08</v>
      </c>
      <c r="O22" s="177">
        <v>0</v>
      </c>
      <c r="P22" s="178">
        <v>1.4200000000000001E-2</v>
      </c>
      <c r="Q22" s="178">
        <v>1.3299999999999999E-2</v>
      </c>
      <c r="R22" s="175">
        <v>0</v>
      </c>
    </row>
    <row r="23" spans="1:18" x14ac:dyDescent="0.2">
      <c r="A23" s="394" t="s">
        <v>99</v>
      </c>
      <c r="B23" s="395"/>
      <c r="C23" s="395"/>
      <c r="D23" s="396"/>
      <c r="E23" s="98">
        <f>E18</f>
        <v>1800000000</v>
      </c>
      <c r="F23" s="98">
        <f t="shared" ref="F23:G23" si="1">F18</f>
        <v>3161014000</v>
      </c>
      <c r="G23" s="98">
        <f t="shared" si="1"/>
        <v>1800000000</v>
      </c>
      <c r="H23" s="98">
        <f>H19+H20+H21+H22</f>
        <v>1764051896.8</v>
      </c>
      <c r="I23" s="98">
        <f t="shared" ref="I23:J23" si="2">I19+I20+I21+I22</f>
        <v>35948103.200000003</v>
      </c>
      <c r="J23" s="98">
        <f t="shared" si="2"/>
        <v>0</v>
      </c>
      <c r="K23" s="99"/>
      <c r="L23" s="99"/>
      <c r="M23" s="99"/>
      <c r="N23" s="99"/>
      <c r="O23" s="100"/>
      <c r="P23" s="100"/>
      <c r="Q23" s="100"/>
      <c r="R23" s="101"/>
    </row>
    <row r="24" spans="1:18" x14ac:dyDescent="0.2">
      <c r="A24" s="86" t="s">
        <v>101</v>
      </c>
      <c r="B24" s="87"/>
      <c r="C24" s="87">
        <v>46077</v>
      </c>
      <c r="D24" s="88">
        <v>1826</v>
      </c>
      <c r="E24" s="89">
        <f>E25+E26+E27+E28+E29</f>
        <v>1700000000</v>
      </c>
      <c r="F24" s="89">
        <f>F25+F26+F27+F28+F29</f>
        <v>2549810000</v>
      </c>
      <c r="G24" s="89">
        <f>G25+G26+G27+G28+G29</f>
        <v>1700000000</v>
      </c>
      <c r="H24" s="89"/>
      <c r="I24" s="89"/>
      <c r="J24" s="89"/>
      <c r="K24" s="90"/>
      <c r="L24" s="90"/>
      <c r="M24" s="90"/>
      <c r="N24" s="90"/>
      <c r="O24" s="91">
        <f>O25</f>
        <v>0</v>
      </c>
      <c r="P24" s="92"/>
      <c r="Q24" s="92"/>
      <c r="R24" s="89"/>
    </row>
    <row r="25" spans="1:18" x14ac:dyDescent="0.2">
      <c r="A25" s="93" t="s">
        <v>95</v>
      </c>
      <c r="B25" s="94">
        <v>44251</v>
      </c>
      <c r="C25" s="103">
        <v>46077</v>
      </c>
      <c r="D25" s="95"/>
      <c r="E25" s="175">
        <v>200000000</v>
      </c>
      <c r="F25" s="176">
        <v>420400000</v>
      </c>
      <c r="G25" s="175">
        <v>200000000</v>
      </c>
      <c r="H25" s="175">
        <v>201696550</v>
      </c>
      <c r="I25" s="175">
        <v>0</v>
      </c>
      <c r="J25" s="175">
        <v>1696550</v>
      </c>
      <c r="K25" s="176">
        <v>100.41</v>
      </c>
      <c r="L25" s="176">
        <v>100.56</v>
      </c>
      <c r="M25" s="176">
        <v>101.51</v>
      </c>
      <c r="N25" s="176">
        <v>100.85</v>
      </c>
      <c r="O25" s="177">
        <v>0</v>
      </c>
      <c r="P25" s="178">
        <v>-8.0000000000000004E-4</v>
      </c>
      <c r="Q25" s="178">
        <v>-1.6999999999999999E-3</v>
      </c>
      <c r="R25" s="175">
        <v>0</v>
      </c>
    </row>
    <row r="26" spans="1:18" x14ac:dyDescent="0.2">
      <c r="A26" s="93" t="s">
        <v>96</v>
      </c>
      <c r="B26" s="94">
        <v>44279</v>
      </c>
      <c r="C26" s="103">
        <v>46077</v>
      </c>
      <c r="D26" s="95"/>
      <c r="E26" s="175">
        <v>300000000</v>
      </c>
      <c r="F26" s="176">
        <v>458500000</v>
      </c>
      <c r="G26" s="175">
        <v>300000000</v>
      </c>
      <c r="H26" s="175">
        <v>301399775</v>
      </c>
      <c r="I26" s="175">
        <v>0</v>
      </c>
      <c r="J26" s="175">
        <v>1399775</v>
      </c>
      <c r="K26" s="176">
        <v>100.28</v>
      </c>
      <c r="L26" s="176">
        <v>100.16</v>
      </c>
      <c r="M26" s="176">
        <v>100.94</v>
      </c>
      <c r="N26" s="176">
        <v>100.47</v>
      </c>
      <c r="O26" s="177">
        <v>0</v>
      </c>
      <c r="P26" s="178">
        <v>-5.9999999999999995E-4</v>
      </c>
      <c r="Q26" s="178">
        <v>-1E-3</v>
      </c>
      <c r="R26" s="175">
        <v>0</v>
      </c>
    </row>
    <row r="27" spans="1:18" x14ac:dyDescent="0.2">
      <c r="A27" s="97" t="s">
        <v>97</v>
      </c>
      <c r="B27" s="94">
        <v>44448</v>
      </c>
      <c r="C27" s="103">
        <v>46077</v>
      </c>
      <c r="D27" s="96"/>
      <c r="E27" s="175">
        <v>200000000</v>
      </c>
      <c r="F27" s="176">
        <v>423850000</v>
      </c>
      <c r="G27" s="175">
        <v>200000000</v>
      </c>
      <c r="H27" s="175">
        <v>201326150</v>
      </c>
      <c r="I27" s="175">
        <v>0</v>
      </c>
      <c r="J27" s="175">
        <v>1326150</v>
      </c>
      <c r="K27" s="176">
        <v>100.38</v>
      </c>
      <c r="L27" s="176">
        <v>100.53</v>
      </c>
      <c r="M27" s="176">
        <v>101.21</v>
      </c>
      <c r="N27" s="176">
        <v>100.66</v>
      </c>
      <c r="O27" s="177">
        <v>0</v>
      </c>
      <c r="P27" s="178">
        <v>-8.0000000000000004E-4</v>
      </c>
      <c r="Q27" s="178">
        <v>-1.5E-3</v>
      </c>
      <c r="R27" s="175">
        <v>0</v>
      </c>
    </row>
    <row r="28" spans="1:18" x14ac:dyDescent="0.2">
      <c r="A28" s="97" t="s">
        <v>98</v>
      </c>
      <c r="B28" s="94">
        <v>44482</v>
      </c>
      <c r="C28" s="103">
        <v>46077</v>
      </c>
      <c r="D28" s="96"/>
      <c r="E28" s="175">
        <v>500000000</v>
      </c>
      <c r="F28" s="176">
        <v>612600000</v>
      </c>
      <c r="G28" s="175">
        <v>500000000</v>
      </c>
      <c r="H28" s="175">
        <v>500462005</v>
      </c>
      <c r="I28" s="175">
        <v>0</v>
      </c>
      <c r="J28" s="175">
        <v>462005</v>
      </c>
      <c r="K28" s="176">
        <v>99.98</v>
      </c>
      <c r="L28" s="176">
        <v>99.83</v>
      </c>
      <c r="M28" s="176">
        <v>100.66</v>
      </c>
      <c r="N28" s="176">
        <v>100.09</v>
      </c>
      <c r="O28" s="177">
        <v>0</v>
      </c>
      <c r="P28" s="178">
        <v>0</v>
      </c>
      <c r="Q28" s="178">
        <v>-2.0000000000000001E-4</v>
      </c>
      <c r="R28" s="175">
        <v>0</v>
      </c>
    </row>
    <row r="29" spans="1:18" x14ac:dyDescent="0.2">
      <c r="A29" s="97" t="s">
        <v>102</v>
      </c>
      <c r="B29" s="94">
        <v>44510</v>
      </c>
      <c r="C29" s="103">
        <v>46077</v>
      </c>
      <c r="D29" s="96"/>
      <c r="E29" s="175">
        <v>500000000</v>
      </c>
      <c r="F29" s="176">
        <v>634460000</v>
      </c>
      <c r="G29" s="175">
        <v>500000000</v>
      </c>
      <c r="H29" s="175">
        <v>494217501</v>
      </c>
      <c r="I29" s="175">
        <v>5782499</v>
      </c>
      <c r="J29" s="176">
        <v>0</v>
      </c>
      <c r="K29" s="176">
        <v>98.66</v>
      </c>
      <c r="L29" s="176">
        <v>98.43</v>
      </c>
      <c r="M29" s="176">
        <v>99.52</v>
      </c>
      <c r="N29" s="176">
        <v>98.84</v>
      </c>
      <c r="O29" s="177">
        <v>0</v>
      </c>
      <c r="P29" s="178">
        <v>3.0999999999999999E-3</v>
      </c>
      <c r="Q29" s="178">
        <v>2.7000000000000001E-3</v>
      </c>
      <c r="R29" s="175">
        <v>0</v>
      </c>
    </row>
    <row r="30" spans="1:18" x14ac:dyDescent="0.2">
      <c r="A30" s="271" t="s">
        <v>103</v>
      </c>
      <c r="B30" s="104"/>
      <c r="C30" s="104"/>
      <c r="D30" s="105"/>
      <c r="E30" s="98">
        <f>E24</f>
        <v>1700000000</v>
      </c>
      <c r="F30" s="98">
        <f>F24</f>
        <v>2549810000</v>
      </c>
      <c r="G30" s="98">
        <f>G24</f>
        <v>1700000000</v>
      </c>
      <c r="H30" s="98">
        <f>SUM(H24:H29)</f>
        <v>1699101981</v>
      </c>
      <c r="I30" s="98">
        <f>SUM(I24:I29)</f>
        <v>5782499</v>
      </c>
      <c r="J30" s="98">
        <f>SUM(J24:J29)</f>
        <v>4884480</v>
      </c>
      <c r="K30" s="99"/>
      <c r="L30" s="99"/>
      <c r="M30" s="99"/>
      <c r="N30" s="99"/>
      <c r="O30" s="100"/>
      <c r="P30" s="100"/>
      <c r="Q30" s="100"/>
      <c r="R30" s="101"/>
    </row>
    <row r="31" spans="1:18" x14ac:dyDescent="0.2">
      <c r="A31" s="86" t="s">
        <v>104</v>
      </c>
      <c r="B31" s="87"/>
      <c r="C31" s="87">
        <v>46840</v>
      </c>
      <c r="D31" s="88">
        <v>2008</v>
      </c>
      <c r="E31" s="89">
        <f>E32+E33</f>
        <v>400000000</v>
      </c>
      <c r="F31" s="89">
        <f>F32+F33</f>
        <v>412050000</v>
      </c>
      <c r="G31" s="89">
        <f>G32+G33</f>
        <v>330500000</v>
      </c>
      <c r="H31" s="89"/>
      <c r="I31" s="89"/>
      <c r="J31" s="89"/>
      <c r="K31" s="90"/>
      <c r="L31" s="90"/>
      <c r="M31" s="90"/>
      <c r="N31" s="90"/>
      <c r="O31" s="91">
        <v>3.2000000000000001E-2</v>
      </c>
      <c r="P31" s="92"/>
      <c r="Q31" s="92"/>
      <c r="R31" s="89"/>
    </row>
    <row r="32" spans="1:18" x14ac:dyDescent="0.2">
      <c r="A32" s="93" t="s">
        <v>95</v>
      </c>
      <c r="B32" s="94">
        <v>44832</v>
      </c>
      <c r="C32" s="106">
        <v>46840</v>
      </c>
      <c r="D32" s="95"/>
      <c r="E32" s="175">
        <v>200000000</v>
      </c>
      <c r="F32" s="176">
        <v>203850000</v>
      </c>
      <c r="G32" s="175">
        <v>149950000</v>
      </c>
      <c r="H32" s="175">
        <v>143481695</v>
      </c>
      <c r="I32" s="175">
        <v>6468305</v>
      </c>
      <c r="J32" s="176">
        <v>0</v>
      </c>
      <c r="K32" s="176">
        <v>94.65</v>
      </c>
      <c r="L32" s="176">
        <v>93.91</v>
      </c>
      <c r="M32" s="176">
        <v>97.53</v>
      </c>
      <c r="N32" s="176">
        <v>95.69</v>
      </c>
      <c r="O32" s="177">
        <v>3.2000000000000001E-2</v>
      </c>
      <c r="P32" s="178">
        <v>4.36E-2</v>
      </c>
      <c r="Q32" s="178">
        <v>4.1300000000000003E-2</v>
      </c>
      <c r="R32" s="175">
        <v>0</v>
      </c>
    </row>
    <row r="33" spans="1:18" x14ac:dyDescent="0.2">
      <c r="A33" s="93" t="s">
        <v>96</v>
      </c>
      <c r="B33" s="107">
        <v>44853</v>
      </c>
      <c r="C33" s="106">
        <v>46840</v>
      </c>
      <c r="D33" s="96"/>
      <c r="E33" s="175">
        <v>200000000</v>
      </c>
      <c r="F33" s="176">
        <v>208200000</v>
      </c>
      <c r="G33" s="175">
        <v>180550000</v>
      </c>
      <c r="H33" s="175">
        <v>161089284.91999999</v>
      </c>
      <c r="I33" s="175">
        <v>19793125</v>
      </c>
      <c r="J33" s="176">
        <v>0</v>
      </c>
      <c r="K33" s="176">
        <v>88.31</v>
      </c>
      <c r="L33" s="176">
        <v>87.58</v>
      </c>
      <c r="M33" s="176">
        <v>96.5</v>
      </c>
      <c r="N33" s="176">
        <v>89.04</v>
      </c>
      <c r="O33" s="177">
        <v>3.2000000000000001E-2</v>
      </c>
      <c r="P33" s="178">
        <v>5.8200000000000002E-2</v>
      </c>
      <c r="Q33" s="178">
        <v>5.6500000000000002E-2</v>
      </c>
      <c r="R33" s="175">
        <v>0.49</v>
      </c>
    </row>
    <row r="34" spans="1:18" x14ac:dyDescent="0.2">
      <c r="A34" s="271" t="s">
        <v>105</v>
      </c>
      <c r="B34" s="104"/>
      <c r="C34" s="104"/>
      <c r="D34" s="105"/>
      <c r="E34" s="98">
        <f>E31</f>
        <v>400000000</v>
      </c>
      <c r="F34" s="98">
        <f>F31</f>
        <v>412050000</v>
      </c>
      <c r="G34" s="98">
        <f>G31</f>
        <v>330500000</v>
      </c>
      <c r="H34" s="98">
        <f>H32+H33</f>
        <v>304570979.91999996</v>
      </c>
      <c r="I34" s="98">
        <f>I32+I33</f>
        <v>26261430</v>
      </c>
      <c r="J34" s="98">
        <f>J32+J33</f>
        <v>0</v>
      </c>
      <c r="K34" s="99"/>
      <c r="L34" s="99"/>
      <c r="M34" s="99"/>
      <c r="N34" s="99"/>
      <c r="O34" s="100"/>
      <c r="P34" s="100"/>
      <c r="Q34" s="100"/>
      <c r="R34" s="101"/>
    </row>
    <row r="35" spans="1:18" x14ac:dyDescent="0.2">
      <c r="A35" s="108" t="s">
        <v>106</v>
      </c>
      <c r="B35" s="109"/>
      <c r="C35" s="109"/>
      <c r="D35" s="109"/>
      <c r="E35" s="98">
        <f t="shared" ref="E35:J35" si="3">E30+E23+E34+E17</f>
        <v>5300000000</v>
      </c>
      <c r="F35" s="98">
        <f t="shared" si="3"/>
        <v>8422026200</v>
      </c>
      <c r="G35" s="98">
        <f t="shared" si="3"/>
        <v>5230500000</v>
      </c>
      <c r="H35" s="98">
        <f t="shared" si="3"/>
        <v>5163986959.8500004</v>
      </c>
      <c r="I35" s="98">
        <f t="shared" si="3"/>
        <v>76183303.150000006</v>
      </c>
      <c r="J35" s="98">
        <f t="shared" si="3"/>
        <v>5013195.71</v>
      </c>
      <c r="K35" s="99"/>
      <c r="L35" s="99"/>
      <c r="M35" s="99"/>
      <c r="N35" s="99"/>
      <c r="O35" s="100"/>
      <c r="P35" s="100"/>
      <c r="Q35" s="100"/>
      <c r="R35" s="101"/>
    </row>
    <row r="36" spans="1:18" x14ac:dyDescent="0.2">
      <c r="A36" s="123" t="s">
        <v>248</v>
      </c>
      <c r="B36" s="110"/>
      <c r="C36" s="111">
        <v>47618</v>
      </c>
      <c r="D36" s="112">
        <v>2191</v>
      </c>
      <c r="E36" s="113">
        <f>E37+E38+E39+E40</f>
        <v>800000000</v>
      </c>
      <c r="F36" s="113">
        <f t="shared" ref="F36:G36" si="4">F37+F38+F39+F40</f>
        <v>1437795800</v>
      </c>
      <c r="G36" s="113">
        <f t="shared" si="4"/>
        <v>800000000</v>
      </c>
      <c r="H36" s="114"/>
      <c r="I36" s="113"/>
      <c r="J36" s="115"/>
      <c r="K36" s="116"/>
      <c r="L36" s="117"/>
      <c r="M36" s="116"/>
      <c r="N36" s="117"/>
      <c r="O36" s="118">
        <v>3.2500000000000001E-2</v>
      </c>
      <c r="P36" s="119"/>
      <c r="Q36" s="120"/>
      <c r="R36" s="113"/>
    </row>
    <row r="37" spans="1:18" x14ac:dyDescent="0.2">
      <c r="A37" s="93" t="s">
        <v>95</v>
      </c>
      <c r="B37" s="121">
        <v>45427</v>
      </c>
      <c r="C37" s="94">
        <v>47618</v>
      </c>
      <c r="D37" s="122"/>
      <c r="E37" s="175">
        <v>200000000</v>
      </c>
      <c r="F37" s="180">
        <v>445347000</v>
      </c>
      <c r="G37" s="175">
        <v>200000000</v>
      </c>
      <c r="H37" s="181">
        <v>199179249</v>
      </c>
      <c r="I37" s="175">
        <v>820751</v>
      </c>
      <c r="J37" s="182">
        <v>0</v>
      </c>
      <c r="K37" s="176">
        <v>98.93</v>
      </c>
      <c r="L37" s="182">
        <v>99.39</v>
      </c>
      <c r="M37" s="176">
        <v>99.94</v>
      </c>
      <c r="N37" s="182">
        <v>99.59</v>
      </c>
      <c r="O37" s="177">
        <v>3.2500000000000001E-2</v>
      </c>
      <c r="P37" s="183">
        <v>3.4799999999999998E-2</v>
      </c>
      <c r="Q37" s="178">
        <v>3.3500000000000002E-2</v>
      </c>
      <c r="R37" s="175">
        <v>3.78</v>
      </c>
    </row>
    <row r="38" spans="1:18" x14ac:dyDescent="0.2">
      <c r="A38" s="93" t="s">
        <v>96</v>
      </c>
      <c r="B38" s="121">
        <v>45455</v>
      </c>
      <c r="C38" s="94">
        <v>47618</v>
      </c>
      <c r="D38" s="122"/>
      <c r="E38" s="175">
        <v>200000000</v>
      </c>
      <c r="F38" s="180">
        <v>265220000</v>
      </c>
      <c r="G38" s="175">
        <v>200000000</v>
      </c>
      <c r="H38" s="181">
        <v>197779951.59999999</v>
      </c>
      <c r="I38" s="175">
        <v>2718678.5</v>
      </c>
      <c r="J38" s="182">
        <v>0</v>
      </c>
      <c r="K38" s="176">
        <v>99.41</v>
      </c>
      <c r="L38" s="182">
        <v>98.14</v>
      </c>
      <c r="M38" s="176">
        <v>99.31</v>
      </c>
      <c r="N38" s="182">
        <v>98.64</v>
      </c>
      <c r="O38" s="177">
        <v>3.2500000000000001E-2</v>
      </c>
      <c r="P38" s="183">
        <v>3.5799999999999998E-2</v>
      </c>
      <c r="Q38" s="178">
        <v>3.5400000000000001E-2</v>
      </c>
      <c r="R38" s="175">
        <v>3.78</v>
      </c>
    </row>
    <row r="39" spans="1:18" x14ac:dyDescent="0.2">
      <c r="A39" s="93" t="s">
        <v>97</v>
      </c>
      <c r="B39" s="121">
        <v>45483</v>
      </c>
      <c r="C39" s="94">
        <v>47618</v>
      </c>
      <c r="D39" s="122"/>
      <c r="E39" s="175">
        <v>200000000</v>
      </c>
      <c r="F39" s="180">
        <v>259373000</v>
      </c>
      <c r="G39" s="175">
        <v>200000000</v>
      </c>
      <c r="H39" s="181">
        <v>195461729.88</v>
      </c>
      <c r="I39" s="175">
        <v>5535530.4000000004</v>
      </c>
      <c r="J39" s="182">
        <v>0</v>
      </c>
      <c r="K39" s="176">
        <v>97</v>
      </c>
      <c r="L39" s="182">
        <v>96.45</v>
      </c>
      <c r="M39" s="176">
        <v>98.1</v>
      </c>
      <c r="N39" s="182">
        <v>97.23</v>
      </c>
      <c r="O39" s="177">
        <v>3.2500000000000001E-2</v>
      </c>
      <c r="P39" s="183">
        <v>3.8600000000000002E-2</v>
      </c>
      <c r="Q39" s="178">
        <v>3.8199999999999998E-2</v>
      </c>
      <c r="R39" s="175">
        <v>3.63</v>
      </c>
    </row>
    <row r="40" spans="1:18" x14ac:dyDescent="0.2">
      <c r="A40" s="93" t="s">
        <v>254</v>
      </c>
      <c r="B40" s="121">
        <v>45532</v>
      </c>
      <c r="C40" s="94">
        <v>47618</v>
      </c>
      <c r="D40" s="122"/>
      <c r="E40" s="175">
        <v>200000000</v>
      </c>
      <c r="F40" s="180">
        <v>467855800</v>
      </c>
      <c r="G40" s="175">
        <v>200000000</v>
      </c>
      <c r="H40" s="181">
        <v>196568096.06999999</v>
      </c>
      <c r="I40" s="175">
        <v>5301767</v>
      </c>
      <c r="J40" s="182">
        <v>0</v>
      </c>
      <c r="K40" s="176">
        <v>96.79</v>
      </c>
      <c r="L40" s="182">
        <v>97.1</v>
      </c>
      <c r="M40" s="176">
        <v>97.84</v>
      </c>
      <c r="N40" s="182">
        <v>97.35</v>
      </c>
      <c r="O40" s="177">
        <v>3.2500000000000001E-2</v>
      </c>
      <c r="P40" s="183">
        <v>3.9199999999999999E-2</v>
      </c>
      <c r="Q40" s="178">
        <v>3.7999999999999999E-2</v>
      </c>
      <c r="R40" s="175">
        <v>3.53</v>
      </c>
    </row>
    <row r="41" spans="1:18" x14ac:dyDescent="0.2">
      <c r="A41" s="229" t="s">
        <v>249</v>
      </c>
      <c r="B41" s="230"/>
      <c r="C41" s="230"/>
      <c r="D41" s="231"/>
      <c r="E41" s="225">
        <f>E36</f>
        <v>800000000</v>
      </c>
      <c r="F41" s="225">
        <f t="shared" ref="F41:G41" si="5">F36</f>
        <v>1437795800</v>
      </c>
      <c r="G41" s="225">
        <f t="shared" si="5"/>
        <v>800000000</v>
      </c>
      <c r="H41" s="225">
        <f>H37+H38+H39+H40</f>
        <v>788989026.54999995</v>
      </c>
      <c r="I41" s="225">
        <f>I37+I38+I39+I40</f>
        <v>14376726.9</v>
      </c>
      <c r="J41" s="225">
        <f>J37</f>
        <v>0</v>
      </c>
      <c r="K41" s="226"/>
      <c r="L41" s="226"/>
      <c r="M41" s="226"/>
      <c r="N41" s="226"/>
      <c r="O41" s="227"/>
      <c r="P41" s="227"/>
      <c r="Q41" s="227"/>
      <c r="R41" s="228"/>
    </row>
    <row r="42" spans="1:18" customFormat="1" ht="15.75" x14ac:dyDescent="0.25">
      <c r="A42" s="123" t="s">
        <v>294</v>
      </c>
      <c r="B42" s="110"/>
      <c r="C42" s="111">
        <v>48242</v>
      </c>
      <c r="D42" s="112">
        <v>2556</v>
      </c>
      <c r="E42" s="113">
        <f>E43+E44+E45</f>
        <v>500000000</v>
      </c>
      <c r="F42" s="113">
        <f>F43+F44+F45</f>
        <v>1010560000</v>
      </c>
      <c r="G42" s="113">
        <f>G43+G44+G45</f>
        <v>500000000</v>
      </c>
      <c r="H42" s="114"/>
      <c r="I42" s="113"/>
      <c r="J42" s="115"/>
      <c r="K42" s="116"/>
      <c r="L42" s="117"/>
      <c r="M42" s="116"/>
      <c r="N42" s="117"/>
      <c r="O42" s="118">
        <v>3.2500000000000001E-2</v>
      </c>
      <c r="P42" s="119"/>
      <c r="Q42" s="120"/>
      <c r="R42" s="113"/>
    </row>
    <row r="43" spans="1:18" customFormat="1" ht="15.75" x14ac:dyDescent="0.25">
      <c r="A43" s="93" t="s">
        <v>295</v>
      </c>
      <c r="B43" s="121">
        <v>45686</v>
      </c>
      <c r="C43" s="94">
        <v>48242</v>
      </c>
      <c r="D43" s="122"/>
      <c r="E43" s="175">
        <v>300000000</v>
      </c>
      <c r="F43" s="180">
        <v>457660000</v>
      </c>
      <c r="G43" s="175">
        <v>300000000</v>
      </c>
      <c r="H43" s="181">
        <v>296525560</v>
      </c>
      <c r="I43" s="175">
        <v>3474440</v>
      </c>
      <c r="J43" s="182">
        <v>0</v>
      </c>
      <c r="K43" s="176">
        <v>98.5</v>
      </c>
      <c r="L43" s="182">
        <v>98.42</v>
      </c>
      <c r="M43" s="176">
        <v>99.45</v>
      </c>
      <c r="N43" s="182">
        <v>98.84</v>
      </c>
      <c r="O43" s="177">
        <v>3.2500000000000001E-2</v>
      </c>
      <c r="P43" s="183">
        <v>3.5200000000000002E-2</v>
      </c>
      <c r="Q43" s="178">
        <v>3.4700000000000002E-2</v>
      </c>
      <c r="R43" s="175">
        <v>2.95</v>
      </c>
    </row>
    <row r="44" spans="1:18" customFormat="1" ht="15.75" x14ac:dyDescent="0.25">
      <c r="A44" s="93" t="s">
        <v>296</v>
      </c>
      <c r="B44" s="94">
        <v>45714</v>
      </c>
      <c r="C44" s="94">
        <v>48242</v>
      </c>
      <c r="D44" s="122"/>
      <c r="E44" s="175">
        <v>100000000</v>
      </c>
      <c r="F44" s="180">
        <v>251750000</v>
      </c>
      <c r="G44" s="175">
        <v>100000000</v>
      </c>
      <c r="H44" s="181">
        <v>100040760.08</v>
      </c>
      <c r="I44" s="175">
        <v>208555</v>
      </c>
      <c r="J44" s="182">
        <v>0</v>
      </c>
      <c r="K44" s="176">
        <v>99.19</v>
      </c>
      <c r="L44" s="182">
        <v>99.45</v>
      </c>
      <c r="M44" s="176">
        <v>100.11</v>
      </c>
      <c r="N44" s="182">
        <v>99.79</v>
      </c>
      <c r="O44" s="177">
        <v>3.2500000000000001E-2</v>
      </c>
      <c r="P44" s="183">
        <v>3.4099999999999998E-2</v>
      </c>
      <c r="Q44" s="178">
        <v>3.3099999999999997E-2</v>
      </c>
      <c r="R44" s="175">
        <v>2.82</v>
      </c>
    </row>
    <row r="45" spans="1:18" customFormat="1" ht="15.75" x14ac:dyDescent="0.25">
      <c r="A45" s="93" t="s">
        <v>297</v>
      </c>
      <c r="B45" s="107">
        <v>45742</v>
      </c>
      <c r="C45" s="94">
        <v>48242</v>
      </c>
      <c r="D45" s="122"/>
      <c r="E45" s="175">
        <v>100000000</v>
      </c>
      <c r="F45" s="180">
        <v>301150000</v>
      </c>
      <c r="G45" s="175">
        <v>100000000</v>
      </c>
      <c r="H45" s="181">
        <v>99556495.109999999</v>
      </c>
      <c r="I45" s="175">
        <v>942134.99</v>
      </c>
      <c r="J45" s="182">
        <v>0</v>
      </c>
      <c r="K45" s="176">
        <v>98.56</v>
      </c>
      <c r="L45" s="182">
        <v>98.85</v>
      </c>
      <c r="M45" s="176">
        <v>99.4</v>
      </c>
      <c r="N45" s="182">
        <v>99.06</v>
      </c>
      <c r="O45" s="177">
        <v>3.2500000000000001E-2</v>
      </c>
      <c r="P45" s="183">
        <v>3.5200000000000002E-2</v>
      </c>
      <c r="Q45" s="178">
        <v>3.4299999999999997E-2</v>
      </c>
      <c r="R45" s="175">
        <v>2.59</v>
      </c>
    </row>
    <row r="46" spans="1:18" customFormat="1" ht="15.75" x14ac:dyDescent="0.25">
      <c r="A46" s="229" t="s">
        <v>298</v>
      </c>
      <c r="B46" s="273"/>
      <c r="C46" s="230"/>
      <c r="D46" s="231"/>
      <c r="E46" s="225">
        <f>E42</f>
        <v>500000000</v>
      </c>
      <c r="F46" s="225">
        <f>F42</f>
        <v>1010560000</v>
      </c>
      <c r="G46" s="225">
        <f>G42</f>
        <v>500000000</v>
      </c>
      <c r="H46" s="225">
        <f>H43+H44+H45</f>
        <v>496122815.19</v>
      </c>
      <c r="I46" s="225">
        <f>I43+I44+I45</f>
        <v>4625129.99</v>
      </c>
      <c r="J46" s="225">
        <f>J43+J44+J45</f>
        <v>0</v>
      </c>
      <c r="K46" s="226"/>
      <c r="L46" s="226"/>
      <c r="M46" s="226"/>
      <c r="N46" s="226"/>
      <c r="O46" s="227"/>
      <c r="P46" s="227"/>
      <c r="Q46" s="227"/>
      <c r="R46" s="228"/>
    </row>
    <row r="47" spans="1:18" x14ac:dyDescent="0.2">
      <c r="A47" s="123" t="s">
        <v>107</v>
      </c>
      <c r="B47" s="110"/>
      <c r="C47" s="111">
        <v>47262</v>
      </c>
      <c r="D47" s="112">
        <v>2738</v>
      </c>
      <c r="E47" s="113">
        <f>E48+E49</f>
        <v>1000000000</v>
      </c>
      <c r="F47" s="113">
        <f>F48+F49</f>
        <v>1407845000</v>
      </c>
      <c r="G47" s="113">
        <f>G48+G49</f>
        <v>1000000000</v>
      </c>
      <c r="H47" s="114"/>
      <c r="I47" s="113"/>
      <c r="J47" s="115"/>
      <c r="K47" s="116"/>
      <c r="L47" s="117"/>
      <c r="M47" s="116"/>
      <c r="N47" s="117"/>
      <c r="O47" s="118">
        <v>2.5000000000000001E-3</v>
      </c>
      <c r="P47" s="119"/>
      <c r="Q47" s="120"/>
      <c r="R47" s="113"/>
    </row>
    <row r="48" spans="1:18" x14ac:dyDescent="0.2">
      <c r="A48" s="93" t="s">
        <v>95</v>
      </c>
      <c r="B48" s="121">
        <v>44524</v>
      </c>
      <c r="C48" s="94">
        <v>47262</v>
      </c>
      <c r="D48" s="122"/>
      <c r="E48" s="175">
        <v>500000000</v>
      </c>
      <c r="F48" s="180">
        <v>808745000</v>
      </c>
      <c r="G48" s="175">
        <v>500000000</v>
      </c>
      <c r="H48" s="181">
        <v>491335411.5</v>
      </c>
      <c r="I48" s="175">
        <v>8664588.5</v>
      </c>
      <c r="J48" s="182">
        <v>0</v>
      </c>
      <c r="K48" s="176">
        <v>97.8</v>
      </c>
      <c r="L48" s="182">
        <v>97.54</v>
      </c>
      <c r="M48" s="176">
        <v>99.08</v>
      </c>
      <c r="N48" s="182">
        <v>98.27</v>
      </c>
      <c r="O48" s="177">
        <v>2.5000000000000001E-3</v>
      </c>
      <c r="P48" s="183">
        <v>5.4999999999999997E-3</v>
      </c>
      <c r="Q48" s="178">
        <v>4.8999999999999998E-3</v>
      </c>
      <c r="R48" s="175">
        <v>0</v>
      </c>
    </row>
    <row r="49" spans="1:18" x14ac:dyDescent="0.2">
      <c r="A49" s="93" t="s">
        <v>96</v>
      </c>
      <c r="B49" s="121">
        <v>44643</v>
      </c>
      <c r="C49" s="94">
        <v>47262</v>
      </c>
      <c r="D49" s="122"/>
      <c r="E49" s="175">
        <v>500000000</v>
      </c>
      <c r="F49" s="180">
        <v>599100000</v>
      </c>
      <c r="G49" s="175">
        <v>500000000</v>
      </c>
      <c r="H49" s="181">
        <v>463787934.16000003</v>
      </c>
      <c r="I49" s="175">
        <v>36619600</v>
      </c>
      <c r="J49" s="182">
        <v>0</v>
      </c>
      <c r="K49" s="176">
        <v>92.43</v>
      </c>
      <c r="L49" s="182">
        <v>91.21</v>
      </c>
      <c r="M49" s="176">
        <v>94.32</v>
      </c>
      <c r="N49" s="182">
        <v>92.68</v>
      </c>
      <c r="O49" s="177">
        <v>2.5000000000000001E-3</v>
      </c>
      <c r="P49" s="183">
        <v>1.37E-2</v>
      </c>
      <c r="Q49" s="178">
        <v>1.3299999999999999E-2</v>
      </c>
      <c r="R49" s="175">
        <v>0</v>
      </c>
    </row>
    <row r="50" spans="1:18" x14ac:dyDescent="0.2">
      <c r="A50" s="124" t="s">
        <v>108</v>
      </c>
      <c r="B50" s="104"/>
      <c r="C50" s="104"/>
      <c r="D50" s="105"/>
      <c r="E50" s="98">
        <f>E47</f>
        <v>1000000000</v>
      </c>
      <c r="F50" s="98">
        <f>F47</f>
        <v>1407845000</v>
      </c>
      <c r="G50" s="98">
        <f>G47</f>
        <v>1000000000</v>
      </c>
      <c r="H50" s="98">
        <f>SUM(H47:H49)</f>
        <v>955123345.66000009</v>
      </c>
      <c r="I50" s="98">
        <f>SUM(I47:I49)</f>
        <v>45284188.5</v>
      </c>
      <c r="J50" s="98">
        <f>SUM(J47:J49)</f>
        <v>0</v>
      </c>
      <c r="K50" s="99"/>
      <c r="L50" s="99"/>
      <c r="M50" s="99"/>
      <c r="N50" s="99"/>
      <c r="O50" s="100"/>
      <c r="P50" s="100"/>
      <c r="Q50" s="100"/>
      <c r="R50" s="101"/>
    </row>
    <row r="51" spans="1:18" x14ac:dyDescent="0.2">
      <c r="A51" s="189" t="s">
        <v>111</v>
      </c>
      <c r="B51" s="189"/>
      <c r="C51" s="189"/>
      <c r="D51" s="189"/>
      <c r="E51" s="189"/>
      <c r="F51" s="189"/>
      <c r="G51" s="189"/>
      <c r="H51" s="189"/>
      <c r="I51" s="189"/>
      <c r="J51" s="189"/>
      <c r="K51" s="189"/>
      <c r="L51" s="189"/>
      <c r="M51" s="189"/>
      <c r="N51" s="189"/>
      <c r="O51" s="189"/>
      <c r="P51" s="189"/>
      <c r="Q51" s="189"/>
      <c r="R51" s="189"/>
    </row>
    <row r="52" spans="1:18" x14ac:dyDescent="0.2">
      <c r="A52" s="381" t="s">
        <v>255</v>
      </c>
      <c r="B52" s="381"/>
      <c r="C52" s="381"/>
      <c r="D52" s="381"/>
      <c r="E52" s="381"/>
      <c r="F52" s="381"/>
      <c r="G52" s="381"/>
      <c r="H52" s="381"/>
      <c r="I52" s="381"/>
      <c r="J52" s="381"/>
      <c r="K52" s="381"/>
      <c r="L52" s="381"/>
      <c r="M52" s="381"/>
      <c r="N52" s="381"/>
      <c r="O52" s="381"/>
      <c r="P52" s="381"/>
      <c r="Q52" s="381"/>
      <c r="R52" s="381"/>
    </row>
    <row r="53" spans="1:18" x14ac:dyDescent="0.2">
      <c r="A53" s="381" t="s">
        <v>112</v>
      </c>
      <c r="B53" s="381"/>
      <c r="C53" s="381"/>
      <c r="D53" s="381"/>
      <c r="E53" s="381"/>
      <c r="F53" s="381"/>
      <c r="G53" s="381"/>
      <c r="H53" s="381"/>
      <c r="I53" s="381"/>
      <c r="J53" s="381"/>
      <c r="K53" s="381"/>
      <c r="L53" s="381"/>
      <c r="M53" s="381"/>
      <c r="N53" s="381"/>
      <c r="O53" s="381"/>
      <c r="P53" s="381"/>
      <c r="Q53" s="381"/>
      <c r="R53" s="381"/>
    </row>
    <row r="54" spans="1:18" x14ac:dyDescent="0.2">
      <c r="A54" s="268"/>
      <c r="B54" s="268"/>
      <c r="C54" s="268"/>
      <c r="D54" s="268"/>
      <c r="E54" s="268"/>
      <c r="F54" s="268"/>
      <c r="G54" s="268"/>
      <c r="H54" s="268"/>
      <c r="I54" s="268"/>
      <c r="J54" s="268"/>
      <c r="K54" s="268"/>
      <c r="L54" s="268"/>
      <c r="M54" s="268"/>
      <c r="N54" s="268"/>
      <c r="O54" s="268"/>
      <c r="P54" s="268"/>
      <c r="Q54" s="268"/>
      <c r="R54" s="268"/>
    </row>
    <row r="55" spans="1:18" x14ac:dyDescent="0.2">
      <c r="A55" s="211"/>
      <c r="B55" s="211"/>
      <c r="C55" s="211"/>
      <c r="D55" s="211"/>
      <c r="E55" s="211"/>
      <c r="F55" s="211"/>
      <c r="G55" s="211"/>
      <c r="H55" s="211"/>
      <c r="I55" s="211"/>
      <c r="J55" s="211"/>
      <c r="K55" s="211"/>
      <c r="L55" s="211"/>
      <c r="M55" s="211"/>
      <c r="N55" s="211"/>
      <c r="O55" s="211"/>
      <c r="P55" s="211"/>
      <c r="Q55" s="211"/>
      <c r="R55" s="211"/>
    </row>
    <row r="56" spans="1:18" ht="114.75" customHeight="1" x14ac:dyDescent="0.2">
      <c r="A56" s="211"/>
      <c r="B56" s="211"/>
      <c r="C56" s="211"/>
      <c r="D56" s="211"/>
      <c r="E56" s="211"/>
      <c r="F56" s="211"/>
      <c r="G56" s="211"/>
      <c r="H56" s="211"/>
      <c r="I56" s="211"/>
      <c r="J56" s="211"/>
      <c r="K56" s="211"/>
      <c r="L56" s="211"/>
      <c r="M56" s="211"/>
      <c r="N56" s="211"/>
      <c r="O56" s="211"/>
      <c r="P56" s="211"/>
      <c r="Q56" s="211"/>
      <c r="R56" s="211"/>
    </row>
    <row r="57" spans="1:18" ht="24.75" customHeight="1" x14ac:dyDescent="0.2">
      <c r="A57" s="393" t="str">
        <f>A2</f>
        <v>GOVERNMENT SECURITIES SOLD AT AUCTIONS, CIRCULATING AS OF 31 MARCH 2025</v>
      </c>
      <c r="B57" s="393"/>
      <c r="C57" s="393"/>
      <c r="D57" s="393"/>
      <c r="E57" s="393"/>
      <c r="F57" s="393"/>
      <c r="G57" s="393"/>
      <c r="H57" s="393"/>
      <c r="I57" s="393"/>
      <c r="J57" s="393"/>
      <c r="K57" s="393"/>
      <c r="L57" s="393"/>
      <c r="M57" s="393"/>
      <c r="N57" s="393"/>
      <c r="O57" s="393"/>
      <c r="P57" s="393"/>
      <c r="Q57" s="393"/>
      <c r="R57" s="393"/>
    </row>
    <row r="58" spans="1:18" ht="66.75" customHeight="1" x14ac:dyDescent="0.2">
      <c r="A58" s="272"/>
      <c r="B58" s="272"/>
      <c r="C58" s="272"/>
      <c r="D58" s="272"/>
      <c r="E58" s="272"/>
      <c r="F58" s="272"/>
      <c r="G58" s="272"/>
      <c r="H58" s="272"/>
      <c r="I58" s="272"/>
      <c r="J58" s="272"/>
      <c r="K58" s="272"/>
      <c r="L58" s="272"/>
      <c r="M58" s="272"/>
      <c r="N58" s="272"/>
      <c r="O58" s="272"/>
      <c r="P58" s="272"/>
      <c r="Q58" s="272"/>
      <c r="R58" s="272"/>
    </row>
    <row r="59" spans="1:18" x14ac:dyDescent="0.2">
      <c r="A59" s="272"/>
      <c r="B59" s="272"/>
      <c r="C59" s="272"/>
      <c r="D59" s="272"/>
      <c r="E59" s="272"/>
      <c r="F59" s="272"/>
      <c r="G59" s="272"/>
      <c r="H59" s="272"/>
      <c r="I59" s="272"/>
      <c r="J59" s="272"/>
      <c r="K59" s="272"/>
      <c r="L59" s="272"/>
      <c r="M59" s="272"/>
      <c r="N59" s="272"/>
      <c r="O59" s="272"/>
      <c r="P59" s="272"/>
      <c r="Q59" s="272"/>
      <c r="R59" s="272"/>
    </row>
    <row r="60" spans="1:18" x14ac:dyDescent="0.2">
      <c r="A60" s="213" t="s">
        <v>72</v>
      </c>
      <c r="B60" s="214"/>
      <c r="C60" s="215"/>
      <c r="D60" s="215"/>
      <c r="E60" s="215"/>
      <c r="F60" s="216"/>
      <c r="G60" s="217"/>
      <c r="H60" s="217"/>
      <c r="I60" s="218"/>
      <c r="J60" s="233"/>
      <c r="K60" s="215"/>
      <c r="L60" s="215"/>
      <c r="M60" s="215"/>
      <c r="N60" s="220"/>
      <c r="O60" s="220"/>
      <c r="P60" s="220"/>
      <c r="Q60" s="221"/>
      <c r="R60" s="220"/>
    </row>
    <row r="61" spans="1:18" x14ac:dyDescent="0.2">
      <c r="A61" s="383" t="s">
        <v>73</v>
      </c>
      <c r="B61" s="383" t="s">
        <v>74</v>
      </c>
      <c r="C61" s="383" t="s">
        <v>75</v>
      </c>
      <c r="D61" s="383" t="s">
        <v>76</v>
      </c>
      <c r="E61" s="385" t="s">
        <v>77</v>
      </c>
      <c r="F61" s="386"/>
      <c r="G61" s="387"/>
      <c r="H61" s="383" t="s">
        <v>78</v>
      </c>
      <c r="I61" s="388" t="s">
        <v>79</v>
      </c>
      <c r="J61" s="388" t="s">
        <v>80</v>
      </c>
      <c r="K61" s="385" t="s">
        <v>81</v>
      </c>
      <c r="L61" s="386"/>
      <c r="M61" s="386"/>
      <c r="N61" s="387"/>
      <c r="O61" s="379" t="s">
        <v>82</v>
      </c>
      <c r="P61" s="390" t="s">
        <v>83</v>
      </c>
      <c r="Q61" s="391"/>
      <c r="R61" s="379" t="s">
        <v>84</v>
      </c>
    </row>
    <row r="62" spans="1:18" ht="60" x14ac:dyDescent="0.2">
      <c r="A62" s="384"/>
      <c r="B62" s="384"/>
      <c r="C62" s="384"/>
      <c r="D62" s="384"/>
      <c r="E62" s="222" t="s">
        <v>85</v>
      </c>
      <c r="F62" s="223" t="s">
        <v>86</v>
      </c>
      <c r="G62" s="224" t="s">
        <v>87</v>
      </c>
      <c r="H62" s="384"/>
      <c r="I62" s="389"/>
      <c r="J62" s="389"/>
      <c r="K62" s="85" t="s">
        <v>88</v>
      </c>
      <c r="L62" s="223" t="s">
        <v>89</v>
      </c>
      <c r="M62" s="223" t="s">
        <v>90</v>
      </c>
      <c r="N62" s="85" t="s">
        <v>91</v>
      </c>
      <c r="O62" s="380"/>
      <c r="P62" s="224" t="s">
        <v>92</v>
      </c>
      <c r="Q62" s="224" t="s">
        <v>93</v>
      </c>
      <c r="R62" s="380"/>
    </row>
    <row r="63" spans="1:18" x14ac:dyDescent="0.2">
      <c r="A63" s="232" t="s">
        <v>109</v>
      </c>
      <c r="B63" s="111"/>
      <c r="C63" s="111">
        <v>45769</v>
      </c>
      <c r="D63" s="125">
        <v>3653</v>
      </c>
      <c r="E63" s="113">
        <f>E65+E64+E66+E67+E68</f>
        <v>300000000</v>
      </c>
      <c r="F63" s="113">
        <f>F65+F64+F66+F67+F68</f>
        <v>583316452</v>
      </c>
      <c r="G63" s="113">
        <f>G65+G64+G66+G67+G68</f>
        <v>235000000</v>
      </c>
      <c r="H63" s="113"/>
      <c r="I63" s="113"/>
      <c r="J63" s="113"/>
      <c r="K63" s="116"/>
      <c r="L63" s="116"/>
      <c r="M63" s="116"/>
      <c r="N63" s="116"/>
      <c r="O63" s="118">
        <v>2.3E-2</v>
      </c>
      <c r="P63" s="120"/>
      <c r="Q63" s="120"/>
      <c r="R63" s="113"/>
    </row>
    <row r="64" spans="1:18" x14ac:dyDescent="0.2">
      <c r="A64" s="93" t="s">
        <v>95</v>
      </c>
      <c r="B64" s="94">
        <v>42116</v>
      </c>
      <c r="C64" s="94">
        <v>45769</v>
      </c>
      <c r="D64" s="95"/>
      <c r="E64" s="175">
        <v>50000000</v>
      </c>
      <c r="F64" s="184">
        <v>122100000</v>
      </c>
      <c r="G64" s="175">
        <v>50000000</v>
      </c>
      <c r="H64" s="175">
        <v>51211735</v>
      </c>
      <c r="I64" s="175">
        <v>0</v>
      </c>
      <c r="J64" s="176">
        <v>1211735</v>
      </c>
      <c r="K64" s="176">
        <v>100.73</v>
      </c>
      <c r="L64" s="176">
        <v>100.45</v>
      </c>
      <c r="M64" s="176">
        <v>107.65</v>
      </c>
      <c r="N64" s="176">
        <v>102.42</v>
      </c>
      <c r="O64" s="177">
        <v>2.3E-2</v>
      </c>
      <c r="P64" s="178">
        <v>2.23E-2</v>
      </c>
      <c r="Q64" s="178">
        <v>2.0400000000000001E-2</v>
      </c>
      <c r="R64" s="175">
        <v>0.01</v>
      </c>
    </row>
    <row r="65" spans="1:18" ht="14.25" x14ac:dyDescent="0.2">
      <c r="A65" s="93" t="s">
        <v>250</v>
      </c>
      <c r="B65" s="94">
        <v>42277</v>
      </c>
      <c r="C65" s="94">
        <v>45769</v>
      </c>
      <c r="D65" s="95"/>
      <c r="E65" s="175">
        <v>50000000</v>
      </c>
      <c r="F65" s="184">
        <v>122858226</v>
      </c>
      <c r="G65" s="175">
        <v>0</v>
      </c>
      <c r="H65" s="179" t="s">
        <v>100</v>
      </c>
      <c r="I65" s="179" t="s">
        <v>100</v>
      </c>
      <c r="J65" s="179" t="s">
        <v>100</v>
      </c>
      <c r="K65" s="176">
        <v>96.47</v>
      </c>
      <c r="L65" s="179" t="s">
        <v>100</v>
      </c>
      <c r="M65" s="179" t="s">
        <v>100</v>
      </c>
      <c r="N65" s="179" t="s">
        <v>100</v>
      </c>
      <c r="O65" s="177">
        <v>2.3E-2</v>
      </c>
      <c r="P65" s="178">
        <v>2.7400000000000001E-2</v>
      </c>
      <c r="Q65" s="179" t="s">
        <v>100</v>
      </c>
      <c r="R65" s="175">
        <v>0.01</v>
      </c>
    </row>
    <row r="66" spans="1:18" x14ac:dyDescent="0.2">
      <c r="A66" s="93" t="s">
        <v>97</v>
      </c>
      <c r="B66" s="94">
        <v>42298</v>
      </c>
      <c r="C66" s="94">
        <v>45769</v>
      </c>
      <c r="D66" s="95"/>
      <c r="E66" s="175">
        <v>65000000</v>
      </c>
      <c r="F66" s="184">
        <v>123108226</v>
      </c>
      <c r="G66" s="175">
        <v>50000000</v>
      </c>
      <c r="H66" s="176">
        <v>49850613.170000002</v>
      </c>
      <c r="I66" s="176">
        <v>719386.84</v>
      </c>
      <c r="J66" s="176">
        <v>0</v>
      </c>
      <c r="K66" s="176">
        <v>97.07</v>
      </c>
      <c r="L66" s="176">
        <v>97.82</v>
      </c>
      <c r="M66" s="176">
        <v>99.28</v>
      </c>
      <c r="N66" s="176">
        <v>98.56</v>
      </c>
      <c r="O66" s="177">
        <v>2.3E-2</v>
      </c>
      <c r="P66" s="178">
        <v>2.6700000000000002E-2</v>
      </c>
      <c r="Q66" s="178">
        <v>2.4799999999999999E-2</v>
      </c>
      <c r="R66" s="175">
        <v>0.01</v>
      </c>
    </row>
    <row r="67" spans="1:18" x14ac:dyDescent="0.2">
      <c r="A67" s="93" t="s">
        <v>98</v>
      </c>
      <c r="B67" s="94">
        <v>42326</v>
      </c>
      <c r="C67" s="94">
        <v>45769</v>
      </c>
      <c r="D67" s="95"/>
      <c r="E67" s="175">
        <v>70000000</v>
      </c>
      <c r="F67" s="184">
        <v>109600000</v>
      </c>
      <c r="G67" s="175">
        <v>70000000</v>
      </c>
      <c r="H67" s="176">
        <v>68692500</v>
      </c>
      <c r="I67" s="176">
        <v>1426500</v>
      </c>
      <c r="J67" s="176">
        <v>0</v>
      </c>
      <c r="K67" s="176">
        <v>97.54</v>
      </c>
      <c r="L67" s="176">
        <v>97.51</v>
      </c>
      <c r="M67" s="176">
        <v>98.49</v>
      </c>
      <c r="N67" s="176">
        <v>97.96</v>
      </c>
      <c r="O67" s="177">
        <v>2.3E-2</v>
      </c>
      <c r="P67" s="178">
        <v>2.6100000000000002E-2</v>
      </c>
      <c r="Q67" s="178">
        <v>2.5600000000000001E-2</v>
      </c>
      <c r="R67" s="175">
        <v>0.01</v>
      </c>
    </row>
    <row r="68" spans="1:18" x14ac:dyDescent="0.2">
      <c r="A68" s="93" t="s">
        <v>102</v>
      </c>
      <c r="B68" s="107">
        <v>42347</v>
      </c>
      <c r="C68" s="94">
        <v>45769</v>
      </c>
      <c r="D68" s="126"/>
      <c r="E68" s="185">
        <v>65000000</v>
      </c>
      <c r="F68" s="186">
        <v>105650000</v>
      </c>
      <c r="G68" s="185">
        <v>65000000</v>
      </c>
      <c r="H68" s="187">
        <v>65063370</v>
      </c>
      <c r="I68" s="187">
        <v>162050</v>
      </c>
      <c r="J68" s="187">
        <v>30420</v>
      </c>
      <c r="K68" s="187">
        <v>99</v>
      </c>
      <c r="L68" s="187">
        <v>98.76</v>
      </c>
      <c r="M68" s="187">
        <v>100.19</v>
      </c>
      <c r="N68" s="187">
        <v>99.8</v>
      </c>
      <c r="O68" s="177">
        <v>2.3E-2</v>
      </c>
      <c r="P68" s="188">
        <v>2.4299999999999999E-2</v>
      </c>
      <c r="Q68" s="188">
        <v>2.3400000000000001E-2</v>
      </c>
      <c r="R68" s="185">
        <v>0.01</v>
      </c>
    </row>
    <row r="69" spans="1:18" x14ac:dyDescent="0.2">
      <c r="A69" s="271" t="s">
        <v>110</v>
      </c>
      <c r="B69" s="104"/>
      <c r="C69" s="104"/>
      <c r="D69" s="105"/>
      <c r="E69" s="98">
        <f>+E63</f>
        <v>300000000</v>
      </c>
      <c r="F69" s="98">
        <f>+F63</f>
        <v>583316452</v>
      </c>
      <c r="G69" s="98">
        <f>+G63</f>
        <v>235000000</v>
      </c>
      <c r="H69" s="98">
        <f>SUM(H63:H68)</f>
        <v>234818218.17000002</v>
      </c>
      <c r="I69" s="98">
        <f>SUM(I63:I68)</f>
        <v>2307936.84</v>
      </c>
      <c r="J69" s="98">
        <f>SUM(J63:J68)</f>
        <v>1242155</v>
      </c>
      <c r="K69" s="127"/>
      <c r="L69" s="128"/>
      <c r="M69" s="128"/>
      <c r="N69" s="99"/>
      <c r="O69" s="104"/>
      <c r="P69" s="100"/>
      <c r="Q69" s="104"/>
      <c r="R69" s="101"/>
    </row>
    <row r="70" spans="1:18" x14ac:dyDescent="0.2">
      <c r="A70" s="123" t="s">
        <v>114</v>
      </c>
      <c r="B70" s="111"/>
      <c r="C70" s="111">
        <v>45852</v>
      </c>
      <c r="D70" s="125">
        <v>3834</v>
      </c>
      <c r="E70" s="113">
        <f>E71</f>
        <v>50000000</v>
      </c>
      <c r="F70" s="113">
        <f>F71</f>
        <v>181030000</v>
      </c>
      <c r="G70" s="113">
        <f>G71</f>
        <v>50000000</v>
      </c>
      <c r="H70" s="116"/>
      <c r="I70" s="116"/>
      <c r="J70" s="116"/>
      <c r="K70" s="129"/>
      <c r="L70" s="130"/>
      <c r="M70" s="130"/>
      <c r="N70" s="130"/>
      <c r="O70" s="131">
        <v>3.1E-2</v>
      </c>
      <c r="P70" s="132"/>
      <c r="Q70" s="120"/>
      <c r="R70" s="129"/>
    </row>
    <row r="71" spans="1:18" x14ac:dyDescent="0.2">
      <c r="A71" s="93" t="s">
        <v>95</v>
      </c>
      <c r="B71" s="94">
        <v>42018</v>
      </c>
      <c r="C71" s="94">
        <v>45852</v>
      </c>
      <c r="D71" s="95"/>
      <c r="E71" s="175">
        <v>50000000</v>
      </c>
      <c r="F71" s="175">
        <v>181030000</v>
      </c>
      <c r="G71" s="175">
        <v>50000000</v>
      </c>
      <c r="H71" s="176">
        <v>50121100</v>
      </c>
      <c r="I71" s="176">
        <v>0</v>
      </c>
      <c r="J71" s="176">
        <v>121100</v>
      </c>
      <c r="K71" s="190">
        <v>99.57</v>
      </c>
      <c r="L71" s="176">
        <v>100.12</v>
      </c>
      <c r="M71" s="176">
        <v>100.54</v>
      </c>
      <c r="N71" s="176">
        <v>100.24</v>
      </c>
      <c r="O71" s="177">
        <v>3.1E-2</v>
      </c>
      <c r="P71" s="191">
        <v>3.1699999999999999E-2</v>
      </c>
      <c r="Q71" s="178">
        <v>3.09E-2</v>
      </c>
      <c r="R71" s="190">
        <v>0.01</v>
      </c>
    </row>
    <row r="72" spans="1:18" x14ac:dyDescent="0.2">
      <c r="A72" s="123" t="s">
        <v>115</v>
      </c>
      <c r="B72" s="111"/>
      <c r="C72" s="111">
        <v>46230</v>
      </c>
      <c r="D72" s="125">
        <v>3834</v>
      </c>
      <c r="E72" s="113">
        <f>E73+E74+E75+E76+E77+E78</f>
        <v>1100000000</v>
      </c>
      <c r="F72" s="113">
        <f>F73+F74+F75+F76+F77+F78</f>
        <v>1432938000</v>
      </c>
      <c r="G72" s="113">
        <f>G73+G74+G75+G76+G77+G78</f>
        <v>802750000</v>
      </c>
      <c r="H72" s="116"/>
      <c r="I72" s="116"/>
      <c r="J72" s="116"/>
      <c r="K72" s="129"/>
      <c r="L72" s="130"/>
      <c r="M72" s="130"/>
      <c r="N72" s="130"/>
      <c r="O72" s="131">
        <v>2.2499999999999999E-2</v>
      </c>
      <c r="P72" s="132"/>
      <c r="Q72" s="120"/>
      <c r="R72" s="129"/>
    </row>
    <row r="73" spans="1:18" x14ac:dyDescent="0.2">
      <c r="A73" s="93" t="s">
        <v>95</v>
      </c>
      <c r="B73" s="94">
        <v>42396</v>
      </c>
      <c r="C73" s="94">
        <v>46230</v>
      </c>
      <c r="D73" s="95"/>
      <c r="E73" s="175">
        <v>200000000</v>
      </c>
      <c r="F73" s="175">
        <v>225200000</v>
      </c>
      <c r="G73" s="175">
        <v>200000000</v>
      </c>
      <c r="H73" s="176">
        <v>194187515.00999999</v>
      </c>
      <c r="I73" s="176">
        <v>5812484.9900000002</v>
      </c>
      <c r="J73" s="176">
        <v>0</v>
      </c>
      <c r="K73" s="190">
        <v>96.92</v>
      </c>
      <c r="L73" s="176">
        <v>95.47</v>
      </c>
      <c r="M73" s="176">
        <v>97.9</v>
      </c>
      <c r="N73" s="176">
        <v>97.09</v>
      </c>
      <c r="O73" s="177">
        <v>2.2499999999999999E-2</v>
      </c>
      <c r="P73" s="191">
        <v>2.5999999999999999E-2</v>
      </c>
      <c r="Q73" s="178">
        <v>2.58E-2</v>
      </c>
      <c r="R73" s="190">
        <v>0.01</v>
      </c>
    </row>
    <row r="74" spans="1:18" x14ac:dyDescent="0.2">
      <c r="A74" s="93" t="s">
        <v>96</v>
      </c>
      <c r="B74" s="94">
        <v>42508</v>
      </c>
      <c r="C74" s="94">
        <v>46230</v>
      </c>
      <c r="D74" s="96"/>
      <c r="E74" s="175">
        <v>100000000</v>
      </c>
      <c r="F74" s="175">
        <v>233100000</v>
      </c>
      <c r="G74" s="175">
        <v>100000000</v>
      </c>
      <c r="H74" s="176">
        <v>99371024.980000004</v>
      </c>
      <c r="I74" s="176">
        <v>1318975.01</v>
      </c>
      <c r="J74" s="176">
        <v>0</v>
      </c>
      <c r="K74" s="190">
        <v>97.81</v>
      </c>
      <c r="L74" s="176">
        <v>98.2</v>
      </c>
      <c r="M74" s="176">
        <v>99.3</v>
      </c>
      <c r="N74" s="176">
        <v>98.68</v>
      </c>
      <c r="O74" s="177">
        <v>2.2499999999999999E-2</v>
      </c>
      <c r="P74" s="191">
        <v>2.5100000000000001E-2</v>
      </c>
      <c r="Q74" s="178">
        <v>2.41E-2</v>
      </c>
      <c r="R74" s="190">
        <v>0</v>
      </c>
    </row>
    <row r="75" spans="1:18" x14ac:dyDescent="0.2">
      <c r="A75" s="93" t="s">
        <v>97</v>
      </c>
      <c r="B75" s="94">
        <v>44825</v>
      </c>
      <c r="C75" s="94">
        <v>46230</v>
      </c>
      <c r="D75" s="95"/>
      <c r="E75" s="175">
        <v>200000000</v>
      </c>
      <c r="F75" s="175">
        <v>301050000</v>
      </c>
      <c r="G75" s="175">
        <v>200000000</v>
      </c>
      <c r="H75" s="176">
        <v>195366010.90000001</v>
      </c>
      <c r="I75" s="176">
        <v>5324400</v>
      </c>
      <c r="J75" s="176">
        <v>0</v>
      </c>
      <c r="K75" s="190">
        <v>96.77</v>
      </c>
      <c r="L75" s="176">
        <v>96.22</v>
      </c>
      <c r="M75" s="176">
        <v>98.54</v>
      </c>
      <c r="N75" s="176">
        <v>97.34</v>
      </c>
      <c r="O75" s="177">
        <v>2.2499999999999999E-2</v>
      </c>
      <c r="P75" s="191">
        <v>3.1699999999999999E-2</v>
      </c>
      <c r="Q75" s="178">
        <v>3.0099999999999998E-2</v>
      </c>
      <c r="R75" s="190">
        <v>0</v>
      </c>
    </row>
    <row r="76" spans="1:18" x14ac:dyDescent="0.2">
      <c r="A76" s="93" t="s">
        <v>98</v>
      </c>
      <c r="B76" s="94">
        <v>44839</v>
      </c>
      <c r="C76" s="94">
        <v>46230</v>
      </c>
      <c r="D76" s="95"/>
      <c r="E76" s="175">
        <v>200000000</v>
      </c>
      <c r="F76" s="175">
        <v>156000000</v>
      </c>
      <c r="G76" s="175">
        <v>102750000</v>
      </c>
      <c r="H76" s="176">
        <v>96996743.290000007</v>
      </c>
      <c r="I76" s="176">
        <v>6196630</v>
      </c>
      <c r="J76" s="176">
        <v>0</v>
      </c>
      <c r="K76" s="190">
        <v>93.41</v>
      </c>
      <c r="L76" s="176">
        <v>93.29</v>
      </c>
      <c r="M76" s="176">
        <v>94.89</v>
      </c>
      <c r="N76" s="176">
        <v>93.97</v>
      </c>
      <c r="O76" s="177">
        <v>2.2499999999999999E-2</v>
      </c>
      <c r="P76" s="191">
        <v>4.1799999999999997E-2</v>
      </c>
      <c r="Q76" s="178">
        <v>4.0099999999999997E-2</v>
      </c>
      <c r="R76" s="190">
        <v>0.49</v>
      </c>
    </row>
    <row r="77" spans="1:18" x14ac:dyDescent="0.2">
      <c r="A77" s="93" t="s">
        <v>102</v>
      </c>
      <c r="B77" s="94">
        <v>44846</v>
      </c>
      <c r="C77" s="133">
        <v>46230</v>
      </c>
      <c r="D77" s="95"/>
      <c r="E77" s="192">
        <v>200000000</v>
      </c>
      <c r="F77" s="175">
        <v>230350000</v>
      </c>
      <c r="G77" s="175">
        <v>200000000</v>
      </c>
      <c r="H77" s="176">
        <v>185972355.16</v>
      </c>
      <c r="I77" s="176">
        <v>14976960</v>
      </c>
      <c r="J77" s="176">
        <v>0</v>
      </c>
      <c r="K77" s="190">
        <v>92.22</v>
      </c>
      <c r="L77" s="176">
        <v>91.58</v>
      </c>
      <c r="M77" s="176">
        <v>93.73</v>
      </c>
      <c r="N77" s="176">
        <v>92.51</v>
      </c>
      <c r="O77" s="177">
        <v>2.2499999999999999E-2</v>
      </c>
      <c r="P77" s="191">
        <v>4.5600000000000002E-2</v>
      </c>
      <c r="Q77" s="178">
        <v>4.4699999999999997E-2</v>
      </c>
      <c r="R77" s="190">
        <v>0.49</v>
      </c>
    </row>
    <row r="78" spans="1:18" x14ac:dyDescent="0.2">
      <c r="A78" s="97" t="s">
        <v>113</v>
      </c>
      <c r="B78" s="94">
        <v>44860</v>
      </c>
      <c r="C78" s="94">
        <v>46230</v>
      </c>
      <c r="D78" s="95"/>
      <c r="E78" s="192">
        <v>200000000</v>
      </c>
      <c r="F78" s="175">
        <v>287238000</v>
      </c>
      <c r="G78" s="175">
        <v>0</v>
      </c>
      <c r="H78" s="179" t="s">
        <v>116</v>
      </c>
      <c r="I78" s="179" t="s">
        <v>116</v>
      </c>
      <c r="J78" s="179" t="s">
        <v>116</v>
      </c>
      <c r="K78" s="190">
        <v>88.43</v>
      </c>
      <c r="L78" s="179" t="s">
        <v>116</v>
      </c>
      <c r="M78" s="179" t="s">
        <v>116</v>
      </c>
      <c r="N78" s="179" t="s">
        <v>116</v>
      </c>
      <c r="O78" s="177">
        <v>2.2499999999999999E-2</v>
      </c>
      <c r="P78" s="191">
        <v>5.8000000000000003E-2</v>
      </c>
      <c r="Q78" s="179" t="s">
        <v>116</v>
      </c>
      <c r="R78" s="190">
        <v>0.49</v>
      </c>
    </row>
    <row r="79" spans="1:18" x14ac:dyDescent="0.2">
      <c r="A79" s="234" t="s">
        <v>117</v>
      </c>
      <c r="B79" s="87"/>
      <c r="C79" s="134">
        <v>46593</v>
      </c>
      <c r="D79" s="88">
        <v>3833</v>
      </c>
      <c r="E79" s="89">
        <f>+E80+E81+E82+E83</f>
        <v>350000000</v>
      </c>
      <c r="F79" s="89">
        <f>+F80+F81+F82+F83</f>
        <v>752100000</v>
      </c>
      <c r="G79" s="89">
        <f>+G80+G81+G82+G83</f>
        <v>339500000</v>
      </c>
      <c r="H79" s="90"/>
      <c r="I79" s="90"/>
      <c r="J79" s="90"/>
      <c r="K79" s="129"/>
      <c r="L79" s="90"/>
      <c r="M79" s="90"/>
      <c r="N79" s="90"/>
      <c r="O79" s="91">
        <v>1.95E-2</v>
      </c>
      <c r="P79" s="132"/>
      <c r="Q79" s="92"/>
      <c r="R79" s="129"/>
    </row>
    <row r="80" spans="1:18" x14ac:dyDescent="0.2">
      <c r="A80" s="93" t="s">
        <v>95</v>
      </c>
      <c r="B80" s="94">
        <v>42760</v>
      </c>
      <c r="C80" s="103">
        <v>46593</v>
      </c>
      <c r="D80" s="96"/>
      <c r="E80" s="175">
        <v>50000000</v>
      </c>
      <c r="F80" s="175">
        <v>211000000</v>
      </c>
      <c r="G80" s="175">
        <v>50000000</v>
      </c>
      <c r="H80" s="176">
        <v>50918765.009999998</v>
      </c>
      <c r="I80" s="176">
        <v>0</v>
      </c>
      <c r="J80" s="176">
        <v>918765.01</v>
      </c>
      <c r="K80" s="190">
        <v>101.12</v>
      </c>
      <c r="L80" s="176">
        <v>101.45</v>
      </c>
      <c r="M80" s="176">
        <v>102.39</v>
      </c>
      <c r="N80" s="176">
        <v>101.84</v>
      </c>
      <c r="O80" s="177">
        <v>1.95E-2</v>
      </c>
      <c r="P80" s="191">
        <v>1.84E-2</v>
      </c>
      <c r="Q80" s="178">
        <v>1.7600000000000001E-2</v>
      </c>
      <c r="R80" s="190">
        <v>0</v>
      </c>
    </row>
    <row r="81" spans="1:18" x14ac:dyDescent="0.2">
      <c r="A81" s="93" t="s">
        <v>96</v>
      </c>
      <c r="B81" s="94">
        <v>42816</v>
      </c>
      <c r="C81" s="103">
        <v>46593</v>
      </c>
      <c r="D81" s="96"/>
      <c r="E81" s="175">
        <v>100000000</v>
      </c>
      <c r="F81" s="175">
        <v>192250000</v>
      </c>
      <c r="G81" s="175">
        <v>100000000</v>
      </c>
      <c r="H81" s="176">
        <v>101770134.93000001</v>
      </c>
      <c r="I81" s="176">
        <v>0</v>
      </c>
      <c r="J81" s="176">
        <v>1470134.96</v>
      </c>
      <c r="K81" s="190">
        <v>101</v>
      </c>
      <c r="L81" s="176">
        <v>101.14</v>
      </c>
      <c r="M81" s="176">
        <v>102.08</v>
      </c>
      <c r="N81" s="176">
        <v>101.47</v>
      </c>
      <c r="O81" s="177">
        <v>1.95E-2</v>
      </c>
      <c r="P81" s="191">
        <v>1.8499999999999999E-2</v>
      </c>
      <c r="Q81" s="178">
        <v>1.7999999999999999E-2</v>
      </c>
      <c r="R81" s="190">
        <v>0</v>
      </c>
    </row>
    <row r="82" spans="1:18" x14ac:dyDescent="0.2">
      <c r="A82" s="93" t="s">
        <v>97</v>
      </c>
      <c r="B82" s="94">
        <v>42872</v>
      </c>
      <c r="C82" s="103">
        <v>46593</v>
      </c>
      <c r="D82" s="96"/>
      <c r="E82" s="175">
        <v>100000000</v>
      </c>
      <c r="F82" s="175">
        <v>147100000</v>
      </c>
      <c r="G82" s="175">
        <v>100000000</v>
      </c>
      <c r="H82" s="176">
        <v>102268300</v>
      </c>
      <c r="I82" s="176">
        <v>0</v>
      </c>
      <c r="J82" s="176">
        <v>1668299.99</v>
      </c>
      <c r="K82" s="190">
        <v>101.36</v>
      </c>
      <c r="L82" s="176">
        <v>101.2</v>
      </c>
      <c r="M82" s="176">
        <v>102.21</v>
      </c>
      <c r="N82" s="176">
        <v>101.67</v>
      </c>
      <c r="O82" s="177">
        <v>1.95E-2</v>
      </c>
      <c r="P82" s="191">
        <v>1.8100000000000002E-2</v>
      </c>
      <c r="Q82" s="178">
        <v>1.78E-2</v>
      </c>
      <c r="R82" s="190">
        <v>0</v>
      </c>
    </row>
    <row r="83" spans="1:18" x14ac:dyDescent="0.2">
      <c r="A83" s="93" t="s">
        <v>118</v>
      </c>
      <c r="B83" s="107">
        <v>42935</v>
      </c>
      <c r="C83" s="107">
        <v>46593</v>
      </c>
      <c r="D83" s="96"/>
      <c r="E83" s="175">
        <v>100000000</v>
      </c>
      <c r="F83" s="175">
        <v>201750000</v>
      </c>
      <c r="G83" s="175">
        <v>89500000</v>
      </c>
      <c r="H83" s="176">
        <f>92184974.94+832350</f>
        <v>93017324.939999998</v>
      </c>
      <c r="I83" s="176">
        <v>0</v>
      </c>
      <c r="J83" s="176">
        <v>2684974.94</v>
      </c>
      <c r="K83" s="190">
        <v>101.67</v>
      </c>
      <c r="L83" s="176">
        <v>102.76</v>
      </c>
      <c r="M83" s="176">
        <v>103.23</v>
      </c>
      <c r="N83" s="176">
        <v>103</v>
      </c>
      <c r="O83" s="177">
        <v>1.95E-2</v>
      </c>
      <c r="P83" s="191">
        <v>1.77E-2</v>
      </c>
      <c r="Q83" s="178">
        <v>1.6299999999999999E-2</v>
      </c>
      <c r="R83" s="190">
        <v>0</v>
      </c>
    </row>
    <row r="84" spans="1:18" x14ac:dyDescent="0.2">
      <c r="A84" s="235" t="s">
        <v>119</v>
      </c>
      <c r="B84" s="87"/>
      <c r="C84" s="111">
        <v>47473</v>
      </c>
      <c r="D84" s="125">
        <v>3836</v>
      </c>
      <c r="E84" s="113">
        <f>E89+E85+E86+E87+E88</f>
        <v>1000000000</v>
      </c>
      <c r="F84" s="113">
        <f>F85+F89+F86+F87+F88</f>
        <v>1757430000</v>
      </c>
      <c r="G84" s="113">
        <f>G89+G85+G86+G87+G88</f>
        <v>1000000000</v>
      </c>
      <c r="H84" s="116"/>
      <c r="I84" s="116"/>
      <c r="J84" s="116"/>
      <c r="K84" s="129"/>
      <c r="L84" s="130"/>
      <c r="M84" s="130"/>
      <c r="N84" s="130"/>
      <c r="O84" s="131">
        <v>5.0000000000000001E-3</v>
      </c>
      <c r="P84" s="132"/>
      <c r="Q84" s="120"/>
      <c r="R84" s="129"/>
    </row>
    <row r="85" spans="1:18" x14ac:dyDescent="0.2">
      <c r="A85" s="93" t="s">
        <v>95</v>
      </c>
      <c r="B85" s="94">
        <v>43637</v>
      </c>
      <c r="C85" s="94">
        <v>47473</v>
      </c>
      <c r="D85" s="95"/>
      <c r="E85" s="175">
        <v>200000000</v>
      </c>
      <c r="F85" s="175">
        <v>472030000</v>
      </c>
      <c r="G85" s="175">
        <v>200000000</v>
      </c>
      <c r="H85" s="176">
        <v>201883169.96000001</v>
      </c>
      <c r="I85" s="176">
        <v>0</v>
      </c>
      <c r="J85" s="176">
        <v>1883169.96</v>
      </c>
      <c r="K85" s="190">
        <v>99.6</v>
      </c>
      <c r="L85" s="176">
        <v>100</v>
      </c>
      <c r="M85" s="176">
        <v>101.66</v>
      </c>
      <c r="N85" s="176">
        <v>100.94</v>
      </c>
      <c r="O85" s="177">
        <v>5.0000000000000001E-3</v>
      </c>
      <c r="P85" s="191">
        <v>5.4000000000000003E-3</v>
      </c>
      <c r="Q85" s="178">
        <v>4.1000000000000003E-3</v>
      </c>
      <c r="R85" s="190">
        <v>0</v>
      </c>
    </row>
    <row r="86" spans="1:18" x14ac:dyDescent="0.2">
      <c r="A86" s="93" t="s">
        <v>96</v>
      </c>
      <c r="B86" s="94">
        <v>43677</v>
      </c>
      <c r="C86" s="94">
        <v>47473</v>
      </c>
      <c r="D86" s="95"/>
      <c r="E86" s="175">
        <v>200000000</v>
      </c>
      <c r="F86" s="175">
        <v>305750000</v>
      </c>
      <c r="G86" s="175">
        <v>200000000</v>
      </c>
      <c r="H86" s="176">
        <v>203778820.00999999</v>
      </c>
      <c r="I86" s="176">
        <v>0</v>
      </c>
      <c r="J86" s="176">
        <v>3678820</v>
      </c>
      <c r="K86" s="190">
        <v>101.29</v>
      </c>
      <c r="L86" s="176">
        <v>100.81</v>
      </c>
      <c r="M86" s="176">
        <v>102.56</v>
      </c>
      <c r="N86" s="176">
        <v>101.84</v>
      </c>
      <c r="O86" s="177">
        <v>5.0000000000000001E-3</v>
      </c>
      <c r="P86" s="191">
        <v>3.7000000000000002E-3</v>
      </c>
      <c r="Q86" s="178">
        <v>3.2000000000000002E-3</v>
      </c>
      <c r="R86" s="190">
        <v>0</v>
      </c>
    </row>
    <row r="87" spans="1:18" x14ac:dyDescent="0.2">
      <c r="A87" s="93" t="s">
        <v>97</v>
      </c>
      <c r="B87" s="94">
        <v>43859</v>
      </c>
      <c r="C87" s="94">
        <v>47473</v>
      </c>
      <c r="D87" s="95"/>
      <c r="E87" s="175">
        <v>200000000</v>
      </c>
      <c r="F87" s="175">
        <v>463150000</v>
      </c>
      <c r="G87" s="175">
        <v>200000000</v>
      </c>
      <c r="H87" s="176">
        <v>207361100</v>
      </c>
      <c r="I87" s="176">
        <v>0</v>
      </c>
      <c r="J87" s="176">
        <v>7261100</v>
      </c>
      <c r="K87" s="190">
        <v>103.03</v>
      </c>
      <c r="L87" s="176">
        <v>103.45</v>
      </c>
      <c r="M87" s="176">
        <v>103.86</v>
      </c>
      <c r="N87" s="176">
        <v>103.63</v>
      </c>
      <c r="O87" s="177">
        <v>5.0000000000000001E-3</v>
      </c>
      <c r="P87" s="191">
        <v>1.9E-3</v>
      </c>
      <c r="Q87" s="178">
        <v>1.2999999999999999E-3</v>
      </c>
      <c r="R87" s="190">
        <v>0</v>
      </c>
    </row>
    <row r="88" spans="1:18" x14ac:dyDescent="0.2">
      <c r="A88" s="93" t="s">
        <v>98</v>
      </c>
      <c r="B88" s="94">
        <v>43887</v>
      </c>
      <c r="C88" s="94">
        <v>47473</v>
      </c>
      <c r="D88" s="95"/>
      <c r="E88" s="175">
        <v>200000000</v>
      </c>
      <c r="F88" s="175">
        <v>265800000</v>
      </c>
      <c r="G88" s="175">
        <v>200000000</v>
      </c>
      <c r="H88" s="176">
        <v>207631770.11000001</v>
      </c>
      <c r="I88" s="176">
        <v>0</v>
      </c>
      <c r="J88" s="176">
        <v>7448710</v>
      </c>
      <c r="K88" s="190">
        <v>103.54</v>
      </c>
      <c r="L88" s="176">
        <v>103.2</v>
      </c>
      <c r="M88" s="176">
        <v>104.4</v>
      </c>
      <c r="N88" s="176">
        <v>103.72</v>
      </c>
      <c r="O88" s="177">
        <v>5.0000000000000001E-3</v>
      </c>
      <c r="P88" s="191">
        <v>1.4E-3</v>
      </c>
      <c r="Q88" s="178">
        <v>1.1999999999999999E-3</v>
      </c>
      <c r="R88" s="190">
        <v>0</v>
      </c>
    </row>
    <row r="89" spans="1:18" x14ac:dyDescent="0.2">
      <c r="A89" s="135" t="s">
        <v>102</v>
      </c>
      <c r="B89" s="107">
        <v>43936</v>
      </c>
      <c r="C89" s="107">
        <v>47473</v>
      </c>
      <c r="D89" s="95"/>
      <c r="E89" s="175">
        <v>200000000</v>
      </c>
      <c r="F89" s="175">
        <v>250700000</v>
      </c>
      <c r="G89" s="175">
        <v>200000000</v>
      </c>
      <c r="H89" s="176">
        <v>199402489.88999999</v>
      </c>
      <c r="I89" s="176">
        <v>1137425</v>
      </c>
      <c r="J89" s="176">
        <v>222975</v>
      </c>
      <c r="K89" s="190">
        <v>98.83</v>
      </c>
      <c r="L89" s="176">
        <v>96.75</v>
      </c>
      <c r="M89" s="176">
        <v>102</v>
      </c>
      <c r="N89" s="176">
        <v>99.54</v>
      </c>
      <c r="O89" s="177">
        <v>5.0000000000000001E-3</v>
      </c>
      <c r="P89" s="191">
        <v>6.3E-3</v>
      </c>
      <c r="Q89" s="178">
        <v>5.4999999999999997E-3</v>
      </c>
      <c r="R89" s="190">
        <v>0</v>
      </c>
    </row>
    <row r="90" spans="1:18" x14ac:dyDescent="0.2">
      <c r="A90" s="123" t="s">
        <v>120</v>
      </c>
      <c r="B90" s="111"/>
      <c r="C90" s="111">
        <v>48077</v>
      </c>
      <c r="D90" s="136">
        <v>3833</v>
      </c>
      <c r="E90" s="113">
        <f>E91+E92+E93+E94</f>
        <v>1300000000</v>
      </c>
      <c r="F90" s="113">
        <f>F91+F92+F93+F94</f>
        <v>1935250000</v>
      </c>
      <c r="G90" s="113">
        <f>G91+G92+G93+G94</f>
        <v>1100000000</v>
      </c>
      <c r="H90" s="116"/>
      <c r="I90" s="116"/>
      <c r="J90" s="116"/>
      <c r="K90" s="129"/>
      <c r="L90" s="130"/>
      <c r="M90" s="130"/>
      <c r="N90" s="130"/>
      <c r="O90" s="131">
        <v>1E-3</v>
      </c>
      <c r="P90" s="132"/>
      <c r="Q90" s="120"/>
      <c r="R90" s="129"/>
    </row>
    <row r="91" spans="1:18" x14ac:dyDescent="0.2">
      <c r="A91" s="93" t="s">
        <v>95</v>
      </c>
      <c r="B91" s="94">
        <v>44244</v>
      </c>
      <c r="C91" s="94">
        <v>48077</v>
      </c>
      <c r="D91" s="96"/>
      <c r="E91" s="175">
        <v>300000000</v>
      </c>
      <c r="F91" s="175">
        <v>555650000</v>
      </c>
      <c r="G91" s="175">
        <v>300000000</v>
      </c>
      <c r="H91" s="176">
        <v>298731530</v>
      </c>
      <c r="I91" s="176">
        <v>1311550</v>
      </c>
      <c r="J91" s="176">
        <v>43080</v>
      </c>
      <c r="K91" s="190">
        <v>98.85</v>
      </c>
      <c r="L91" s="176">
        <v>98.86</v>
      </c>
      <c r="M91" s="176">
        <v>100.52</v>
      </c>
      <c r="N91" s="176">
        <v>99.58</v>
      </c>
      <c r="O91" s="177">
        <v>1E-3</v>
      </c>
      <c r="P91" s="191">
        <v>2.0999999999999999E-3</v>
      </c>
      <c r="Q91" s="178">
        <v>1.4E-3</v>
      </c>
      <c r="R91" s="190">
        <v>0</v>
      </c>
    </row>
    <row r="92" spans="1:18" s="250" customFormat="1" ht="14.25" x14ac:dyDescent="0.2">
      <c r="A92" s="93" t="s">
        <v>250</v>
      </c>
      <c r="B92" s="94">
        <v>44265</v>
      </c>
      <c r="C92" s="94">
        <v>48077</v>
      </c>
      <c r="D92" s="96"/>
      <c r="E92" s="175">
        <v>200000000</v>
      </c>
      <c r="F92" s="175">
        <v>353550000</v>
      </c>
      <c r="G92" s="175">
        <v>0</v>
      </c>
      <c r="H92" s="179" t="s">
        <v>116</v>
      </c>
      <c r="I92" s="179" t="s">
        <v>116</v>
      </c>
      <c r="J92" s="179" t="s">
        <v>116</v>
      </c>
      <c r="K92" s="190">
        <v>98.24</v>
      </c>
      <c r="L92" s="179" t="s">
        <v>116</v>
      </c>
      <c r="M92" s="179" t="s">
        <v>116</v>
      </c>
      <c r="N92" s="179" t="s">
        <v>116</v>
      </c>
      <c r="O92" s="177">
        <v>1E-3</v>
      </c>
      <c r="P92" s="191">
        <v>2.7000000000000001E-3</v>
      </c>
      <c r="Q92" s="179" t="s">
        <v>116</v>
      </c>
      <c r="R92" s="190">
        <v>0</v>
      </c>
    </row>
    <row r="93" spans="1:18" x14ac:dyDescent="0.2">
      <c r="A93" s="97" t="s">
        <v>97</v>
      </c>
      <c r="B93" s="94">
        <v>44462</v>
      </c>
      <c r="C93" s="94">
        <v>48077</v>
      </c>
      <c r="D93" s="96"/>
      <c r="E93" s="175">
        <v>300000000</v>
      </c>
      <c r="F93" s="175">
        <v>508150000</v>
      </c>
      <c r="G93" s="175">
        <v>300000000</v>
      </c>
      <c r="H93" s="193">
        <v>297096825.97000003</v>
      </c>
      <c r="I93" s="176">
        <v>2933585</v>
      </c>
      <c r="J93" s="179" t="s">
        <v>116</v>
      </c>
      <c r="K93" s="190">
        <v>98.66</v>
      </c>
      <c r="L93" s="176">
        <v>98.49</v>
      </c>
      <c r="M93" s="176">
        <v>100</v>
      </c>
      <c r="N93" s="176">
        <v>99.02</v>
      </c>
      <c r="O93" s="177">
        <v>1E-3</v>
      </c>
      <c r="P93" s="191">
        <v>2.3999999999999998E-3</v>
      </c>
      <c r="Q93" s="178">
        <v>2E-3</v>
      </c>
      <c r="R93" s="190">
        <v>0</v>
      </c>
    </row>
    <row r="94" spans="1:18" x14ac:dyDescent="0.2">
      <c r="A94" s="93" t="s">
        <v>98</v>
      </c>
      <c r="B94" s="94">
        <v>44496</v>
      </c>
      <c r="C94" s="94">
        <v>48077</v>
      </c>
      <c r="D94" s="96"/>
      <c r="E94" s="175">
        <v>500000000</v>
      </c>
      <c r="F94" s="175">
        <v>517900000</v>
      </c>
      <c r="G94" s="175">
        <v>500000000</v>
      </c>
      <c r="H94" s="193">
        <v>479456445.13999999</v>
      </c>
      <c r="I94" s="176">
        <v>20640815</v>
      </c>
      <c r="J94" s="179" t="s">
        <v>116</v>
      </c>
      <c r="K94" s="190">
        <v>95.77</v>
      </c>
      <c r="L94" s="176">
        <v>93.41</v>
      </c>
      <c r="M94" s="176">
        <v>98.07</v>
      </c>
      <c r="N94" s="176">
        <v>95.87</v>
      </c>
      <c r="O94" s="177">
        <v>1E-3</v>
      </c>
      <c r="P94" s="191">
        <v>5.4000000000000003E-3</v>
      </c>
      <c r="Q94" s="178">
        <v>5.3E-3</v>
      </c>
      <c r="R94" s="190">
        <v>0</v>
      </c>
    </row>
    <row r="95" spans="1:18" x14ac:dyDescent="0.2">
      <c r="A95" s="124" t="s">
        <v>121</v>
      </c>
      <c r="B95" s="201"/>
      <c r="C95" s="201"/>
      <c r="D95" s="202"/>
      <c r="E95" s="98">
        <f>E70+E72+E79+E84+E90</f>
        <v>3800000000</v>
      </c>
      <c r="F95" s="98">
        <f t="shared" ref="F95:G95" si="6">F70+F72+F79+F84+F90</f>
        <v>6058748000</v>
      </c>
      <c r="G95" s="98">
        <f t="shared" si="6"/>
        <v>3292250000</v>
      </c>
      <c r="H95" s="98">
        <f>SUM(H70:H94)</f>
        <v>3265331425.2999997</v>
      </c>
      <c r="I95" s="137">
        <f>SUM(I70:I94)</f>
        <v>59652825</v>
      </c>
      <c r="J95" s="98">
        <f>SUM(J70:J94)</f>
        <v>27401129.859999999</v>
      </c>
      <c r="K95" s="99"/>
      <c r="L95" s="99"/>
      <c r="M95" s="99"/>
      <c r="N95" s="99"/>
      <c r="O95" s="100"/>
      <c r="P95" s="100"/>
      <c r="Q95" s="100"/>
      <c r="R95" s="101"/>
    </row>
    <row r="96" spans="1:18" x14ac:dyDescent="0.2">
      <c r="A96" s="244"/>
      <c r="B96" s="245"/>
      <c r="C96" s="245"/>
      <c r="D96" s="245"/>
      <c r="E96" s="246"/>
      <c r="F96" s="246"/>
      <c r="G96" s="246"/>
      <c r="H96" s="246"/>
      <c r="I96" s="247"/>
      <c r="J96" s="246"/>
      <c r="K96" s="248"/>
      <c r="L96" s="248"/>
      <c r="M96" s="248"/>
      <c r="N96" s="248"/>
      <c r="O96" s="245"/>
      <c r="P96" s="245"/>
      <c r="Q96" s="245"/>
      <c r="R96" s="249"/>
    </row>
    <row r="97" spans="1:18" x14ac:dyDescent="0.2">
      <c r="A97" s="268" t="s">
        <v>111</v>
      </c>
      <c r="B97" s="268"/>
      <c r="C97" s="268"/>
      <c r="D97" s="268"/>
      <c r="E97" s="268"/>
      <c r="F97" s="268"/>
      <c r="G97" s="268"/>
      <c r="H97" s="268"/>
      <c r="I97" s="268"/>
      <c r="J97" s="268"/>
      <c r="K97" s="268"/>
      <c r="L97" s="268"/>
      <c r="M97" s="268"/>
      <c r="N97" s="268"/>
      <c r="O97" s="268"/>
      <c r="P97" s="268"/>
      <c r="Q97" s="268"/>
      <c r="R97" s="268"/>
    </row>
    <row r="98" spans="1:18" x14ac:dyDescent="0.2">
      <c r="A98" s="381" t="s">
        <v>256</v>
      </c>
      <c r="B98" s="381"/>
      <c r="C98" s="381"/>
      <c r="D98" s="381"/>
      <c r="E98" s="381"/>
      <c r="F98" s="381"/>
      <c r="G98" s="381"/>
      <c r="H98" s="381"/>
      <c r="I98" s="381"/>
      <c r="J98" s="381"/>
      <c r="K98" s="381"/>
      <c r="L98" s="381"/>
      <c r="M98" s="381"/>
      <c r="N98" s="381"/>
      <c r="O98" s="381"/>
      <c r="P98" s="381"/>
      <c r="Q98" s="381"/>
      <c r="R98" s="381"/>
    </row>
    <row r="99" spans="1:18" x14ac:dyDescent="0.2">
      <c r="A99" s="381" t="s">
        <v>112</v>
      </c>
      <c r="B99" s="381"/>
      <c r="C99" s="381"/>
      <c r="D99" s="381"/>
      <c r="E99" s="381"/>
      <c r="F99" s="381"/>
      <c r="G99" s="381"/>
      <c r="H99" s="381"/>
      <c r="I99" s="381"/>
      <c r="J99" s="381"/>
      <c r="K99" s="381"/>
      <c r="L99" s="381"/>
      <c r="M99" s="381"/>
      <c r="N99" s="381"/>
      <c r="O99" s="381"/>
      <c r="P99" s="381"/>
      <c r="Q99" s="381"/>
      <c r="R99" s="381"/>
    </row>
    <row r="100" spans="1:18" x14ac:dyDescent="0.2">
      <c r="A100" s="268"/>
      <c r="B100" s="268"/>
      <c r="C100" s="268"/>
      <c r="D100" s="268"/>
      <c r="E100" s="268"/>
      <c r="F100" s="268"/>
      <c r="G100" s="268"/>
      <c r="H100" s="268"/>
      <c r="I100" s="268"/>
      <c r="J100" s="268"/>
      <c r="K100" s="268"/>
      <c r="L100" s="268"/>
      <c r="M100" s="268"/>
      <c r="N100" s="268"/>
      <c r="O100" s="268"/>
      <c r="P100" s="268"/>
      <c r="Q100" s="268"/>
      <c r="R100" s="268"/>
    </row>
    <row r="101" spans="1:18" x14ac:dyDescent="0.2">
      <c r="A101" s="268"/>
      <c r="B101" s="268"/>
      <c r="C101" s="268"/>
      <c r="D101" s="268"/>
      <c r="E101" s="268"/>
      <c r="F101" s="268"/>
      <c r="G101" s="268"/>
      <c r="H101" s="268"/>
      <c r="I101" s="268"/>
      <c r="J101" s="268"/>
      <c r="K101" s="268"/>
      <c r="L101" s="268"/>
      <c r="M101" s="268"/>
      <c r="N101" s="268"/>
      <c r="O101" s="268"/>
      <c r="P101" s="268"/>
      <c r="Q101" s="268"/>
      <c r="R101" s="268"/>
    </row>
    <row r="102" spans="1:18" x14ac:dyDescent="0.2">
      <c r="A102" s="211"/>
      <c r="B102" s="211"/>
      <c r="C102" s="211"/>
      <c r="D102" s="211"/>
      <c r="E102" s="211"/>
      <c r="F102" s="211"/>
      <c r="G102" s="211"/>
      <c r="H102" s="211"/>
      <c r="I102" s="211"/>
      <c r="J102" s="211"/>
      <c r="K102" s="211"/>
      <c r="L102" s="211"/>
      <c r="M102" s="211"/>
      <c r="N102" s="211"/>
      <c r="O102" s="211"/>
      <c r="P102" s="211"/>
      <c r="Q102" s="211"/>
      <c r="R102" s="211"/>
    </row>
    <row r="103" spans="1:18" x14ac:dyDescent="0.2">
      <c r="A103" s="211"/>
      <c r="B103" s="211"/>
      <c r="C103" s="211"/>
      <c r="D103" s="211"/>
      <c r="E103" s="211"/>
      <c r="F103" s="211"/>
      <c r="G103" s="211"/>
      <c r="H103" s="211"/>
      <c r="I103" s="211"/>
      <c r="J103" s="211"/>
      <c r="K103" s="211"/>
      <c r="L103" s="211"/>
      <c r="M103" s="211"/>
      <c r="N103" s="211"/>
      <c r="O103" s="211"/>
      <c r="P103" s="211"/>
      <c r="Q103" s="211"/>
      <c r="R103" s="211"/>
    </row>
    <row r="104" spans="1:18" ht="28.5" customHeight="1" x14ac:dyDescent="0.2">
      <c r="A104" s="211"/>
      <c r="B104" s="211"/>
      <c r="C104" s="211"/>
      <c r="D104" s="211"/>
      <c r="E104" s="211"/>
      <c r="F104" s="211"/>
      <c r="G104" s="211"/>
      <c r="H104" s="211"/>
      <c r="I104" s="211"/>
      <c r="J104" s="211"/>
      <c r="K104" s="211"/>
      <c r="L104" s="211"/>
      <c r="M104" s="211"/>
      <c r="N104" s="211"/>
      <c r="O104" s="211"/>
      <c r="P104" s="211"/>
      <c r="Q104" s="211"/>
      <c r="R104" s="211"/>
    </row>
    <row r="105" spans="1:18" x14ac:dyDescent="0.2">
      <c r="A105" s="392" t="str">
        <f>A57</f>
        <v>GOVERNMENT SECURITIES SOLD AT AUCTIONS, CIRCULATING AS OF 31 MARCH 2025</v>
      </c>
      <c r="B105" s="392"/>
      <c r="C105" s="392"/>
      <c r="D105" s="392"/>
      <c r="E105" s="392"/>
      <c r="F105" s="392"/>
      <c r="G105" s="392"/>
      <c r="H105" s="392"/>
      <c r="I105" s="392"/>
      <c r="J105" s="392"/>
      <c r="K105" s="392"/>
      <c r="L105" s="392"/>
      <c r="M105" s="392"/>
      <c r="N105" s="392"/>
      <c r="O105" s="392"/>
      <c r="P105" s="392"/>
      <c r="Q105" s="392"/>
      <c r="R105" s="392"/>
    </row>
    <row r="106" spans="1:18" x14ac:dyDescent="0.2">
      <c r="A106" s="270"/>
      <c r="B106" s="270"/>
      <c r="C106" s="270"/>
      <c r="D106" s="270"/>
      <c r="E106" s="270"/>
      <c r="F106" s="270"/>
      <c r="G106" s="270"/>
      <c r="H106" s="270"/>
      <c r="I106" s="270"/>
      <c r="J106" s="270"/>
      <c r="K106" s="270"/>
      <c r="L106" s="270"/>
      <c r="M106" s="270"/>
      <c r="N106" s="270"/>
      <c r="O106" s="270"/>
      <c r="P106" s="270"/>
      <c r="Q106" s="270"/>
      <c r="R106" s="270"/>
    </row>
    <row r="107" spans="1:18" x14ac:dyDescent="0.2">
      <c r="A107" s="213" t="s">
        <v>72</v>
      </c>
      <c r="B107" s="214"/>
      <c r="C107" s="215"/>
      <c r="D107" s="215"/>
      <c r="E107" s="215"/>
      <c r="F107" s="216"/>
      <c r="G107" s="217"/>
      <c r="H107" s="217"/>
      <c r="I107" s="218"/>
      <c r="J107" s="233"/>
      <c r="K107" s="215"/>
      <c r="L107" s="215"/>
      <c r="M107" s="215"/>
      <c r="N107" s="220"/>
      <c r="O107" s="220"/>
      <c r="P107" s="220"/>
      <c r="Q107" s="221"/>
      <c r="R107" s="220"/>
    </row>
    <row r="108" spans="1:18" x14ac:dyDescent="0.2">
      <c r="A108" s="383" t="s">
        <v>73</v>
      </c>
      <c r="B108" s="383" t="s">
        <v>74</v>
      </c>
      <c r="C108" s="383" t="s">
        <v>75</v>
      </c>
      <c r="D108" s="383" t="s">
        <v>76</v>
      </c>
      <c r="E108" s="385" t="s">
        <v>77</v>
      </c>
      <c r="F108" s="386"/>
      <c r="G108" s="387"/>
      <c r="H108" s="383" t="s">
        <v>78</v>
      </c>
      <c r="I108" s="388" t="s">
        <v>79</v>
      </c>
      <c r="J108" s="388" t="s">
        <v>80</v>
      </c>
      <c r="K108" s="385" t="s">
        <v>81</v>
      </c>
      <c r="L108" s="386"/>
      <c r="M108" s="386"/>
      <c r="N108" s="387"/>
      <c r="O108" s="379" t="s">
        <v>82</v>
      </c>
      <c r="P108" s="390" t="s">
        <v>83</v>
      </c>
      <c r="Q108" s="391"/>
      <c r="R108" s="379" t="s">
        <v>84</v>
      </c>
    </row>
    <row r="109" spans="1:18" ht="60" x14ac:dyDescent="0.2">
      <c r="A109" s="384"/>
      <c r="B109" s="384"/>
      <c r="C109" s="384"/>
      <c r="D109" s="384"/>
      <c r="E109" s="222" t="s">
        <v>85</v>
      </c>
      <c r="F109" s="223" t="s">
        <v>86</v>
      </c>
      <c r="G109" s="224" t="s">
        <v>87</v>
      </c>
      <c r="H109" s="384"/>
      <c r="I109" s="389"/>
      <c r="J109" s="389"/>
      <c r="K109" s="85" t="s">
        <v>88</v>
      </c>
      <c r="L109" s="223" t="s">
        <v>89</v>
      </c>
      <c r="M109" s="223" t="s">
        <v>90</v>
      </c>
      <c r="N109" s="85" t="s">
        <v>91</v>
      </c>
      <c r="O109" s="380"/>
      <c r="P109" s="224" t="s">
        <v>92</v>
      </c>
      <c r="Q109" s="224" t="s">
        <v>93</v>
      </c>
      <c r="R109" s="380"/>
    </row>
    <row r="110" spans="1:18" x14ac:dyDescent="0.2">
      <c r="A110" s="102" t="s">
        <v>122</v>
      </c>
      <c r="B110" s="87"/>
      <c r="C110" s="111">
        <v>50942</v>
      </c>
      <c r="D110" s="136">
        <v>7305</v>
      </c>
      <c r="E110" s="113">
        <f>E111+E112+E113+E114</f>
        <v>695000000</v>
      </c>
      <c r="F110" s="113">
        <f>F111+F112+F113+F114</f>
        <v>907461921</v>
      </c>
      <c r="G110" s="113">
        <f>G111+G112+G113+G114</f>
        <v>569780000</v>
      </c>
      <c r="H110" s="116"/>
      <c r="I110" s="116"/>
      <c r="J110" s="116"/>
      <c r="K110" s="129"/>
      <c r="L110" s="130"/>
      <c r="M110" s="130"/>
      <c r="N110" s="130"/>
      <c r="O110" s="131">
        <v>1.4999999999999999E-2</v>
      </c>
      <c r="P110" s="132"/>
      <c r="Q110" s="120"/>
      <c r="R110" s="129"/>
    </row>
    <row r="111" spans="1:18" x14ac:dyDescent="0.2">
      <c r="A111" s="93" t="s">
        <v>95</v>
      </c>
      <c r="B111" s="94">
        <v>43637</v>
      </c>
      <c r="C111" s="94">
        <v>50942</v>
      </c>
      <c r="D111" s="96"/>
      <c r="E111" s="175">
        <v>200000000</v>
      </c>
      <c r="F111" s="175">
        <v>248281921</v>
      </c>
      <c r="G111" s="175">
        <v>100600000</v>
      </c>
      <c r="H111" s="176">
        <v>99049680</v>
      </c>
      <c r="I111" s="176">
        <v>1550320</v>
      </c>
      <c r="J111" s="176">
        <v>0</v>
      </c>
      <c r="K111" s="190">
        <v>94.1</v>
      </c>
      <c r="L111" s="176">
        <v>96.95</v>
      </c>
      <c r="M111" s="176">
        <v>100</v>
      </c>
      <c r="N111" s="176">
        <v>98.46</v>
      </c>
      <c r="O111" s="177">
        <v>1.4999999999999999E-2</v>
      </c>
      <c r="P111" s="191">
        <v>1.8599999999999998E-2</v>
      </c>
      <c r="Q111" s="178">
        <v>1.6E-2</v>
      </c>
      <c r="R111" s="190">
        <v>0</v>
      </c>
    </row>
    <row r="112" spans="1:18" x14ac:dyDescent="0.2">
      <c r="A112" s="93" t="s">
        <v>96</v>
      </c>
      <c r="B112" s="94">
        <v>43670</v>
      </c>
      <c r="C112" s="94">
        <v>50942</v>
      </c>
      <c r="D112" s="96"/>
      <c r="E112" s="175">
        <v>200000000</v>
      </c>
      <c r="F112" s="175">
        <v>282730000</v>
      </c>
      <c r="G112" s="175">
        <v>200000000</v>
      </c>
      <c r="H112" s="176">
        <v>199816401</v>
      </c>
      <c r="I112" s="176">
        <v>906699</v>
      </c>
      <c r="J112" s="176">
        <v>443100</v>
      </c>
      <c r="K112" s="190">
        <v>98.08</v>
      </c>
      <c r="L112" s="176">
        <v>97.55</v>
      </c>
      <c r="M112" s="176">
        <v>102.08</v>
      </c>
      <c r="N112" s="176">
        <v>99.77</v>
      </c>
      <c r="O112" s="177">
        <v>1.4999999999999999E-2</v>
      </c>
      <c r="P112" s="191">
        <v>1.6199999999999999E-2</v>
      </c>
      <c r="Q112" s="178">
        <v>1.52E-2</v>
      </c>
      <c r="R112" s="190">
        <v>0</v>
      </c>
    </row>
    <row r="113" spans="1:18" x14ac:dyDescent="0.2">
      <c r="A113" s="93" t="s">
        <v>97</v>
      </c>
      <c r="B113" s="94">
        <v>43705</v>
      </c>
      <c r="C113" s="94">
        <v>50942</v>
      </c>
      <c r="D113" s="96"/>
      <c r="E113" s="175">
        <v>200000000</v>
      </c>
      <c r="F113" s="175">
        <v>244200000</v>
      </c>
      <c r="G113" s="175">
        <v>200000000</v>
      </c>
      <c r="H113" s="176">
        <v>203314845</v>
      </c>
      <c r="I113" s="176">
        <v>5635</v>
      </c>
      <c r="J113" s="176">
        <v>2760480</v>
      </c>
      <c r="K113" s="190">
        <v>100.54</v>
      </c>
      <c r="L113" s="176">
        <v>98.81</v>
      </c>
      <c r="M113" s="176">
        <v>104.91</v>
      </c>
      <c r="N113" s="176">
        <v>101.38</v>
      </c>
      <c r="O113" s="177">
        <v>1.4999999999999999E-2</v>
      </c>
      <c r="P113" s="191">
        <v>1.47E-2</v>
      </c>
      <c r="Q113" s="178">
        <v>1.4200000000000001E-2</v>
      </c>
      <c r="R113" s="190">
        <v>0</v>
      </c>
    </row>
    <row r="114" spans="1:18" s="255" customFormat="1" x14ac:dyDescent="0.2">
      <c r="A114" s="93" t="s">
        <v>98</v>
      </c>
      <c r="B114" s="121">
        <v>43747</v>
      </c>
      <c r="C114" s="94">
        <v>50942</v>
      </c>
      <c r="D114" s="96"/>
      <c r="E114" s="175">
        <v>95000000</v>
      </c>
      <c r="F114" s="175">
        <v>132250000</v>
      </c>
      <c r="G114" s="175">
        <v>69180000</v>
      </c>
      <c r="H114" s="176">
        <v>71019438</v>
      </c>
      <c r="I114" s="176">
        <v>0</v>
      </c>
      <c r="J114" s="176">
        <v>1528128</v>
      </c>
      <c r="K114" s="190">
        <v>100.86</v>
      </c>
      <c r="L114" s="176">
        <v>101.5</v>
      </c>
      <c r="M114" s="176">
        <v>104.35</v>
      </c>
      <c r="N114" s="176">
        <v>102.21</v>
      </c>
      <c r="O114" s="177">
        <v>1.4999999999999999E-2</v>
      </c>
      <c r="P114" s="191">
        <v>1.4500000000000001E-2</v>
      </c>
      <c r="Q114" s="178">
        <v>1.38E-2</v>
      </c>
      <c r="R114" s="190">
        <v>0</v>
      </c>
    </row>
    <row r="115" spans="1:18" x14ac:dyDescent="0.2">
      <c r="A115" s="124" t="s">
        <v>123</v>
      </c>
      <c r="B115" s="201"/>
      <c r="C115" s="201"/>
      <c r="D115" s="202"/>
      <c r="E115" s="98">
        <f>E110</f>
        <v>695000000</v>
      </c>
      <c r="F115" s="98">
        <f>F110</f>
        <v>907461921</v>
      </c>
      <c r="G115" s="98">
        <f>G110</f>
        <v>569780000</v>
      </c>
      <c r="H115" s="98">
        <f>H111+H112+H113+H114</f>
        <v>573200364</v>
      </c>
      <c r="I115" s="98">
        <f>I111+I112+I113+I114</f>
        <v>2462654</v>
      </c>
      <c r="J115" s="98">
        <f>J111+J112+J113+J114</f>
        <v>4731708</v>
      </c>
      <c r="K115" s="99"/>
      <c r="L115" s="99"/>
      <c r="M115" s="99"/>
      <c r="N115" s="99"/>
      <c r="O115" s="100"/>
      <c r="P115" s="100"/>
      <c r="Q115" s="100"/>
      <c r="R115" s="101"/>
    </row>
    <row r="116" spans="1:18" x14ac:dyDescent="0.2">
      <c r="A116" s="108" t="s">
        <v>124</v>
      </c>
      <c r="B116" s="109"/>
      <c r="C116" s="109"/>
      <c r="D116" s="109"/>
      <c r="E116" s="138">
        <f>SUM(E50+E69+E95+E115+E41+E46)</f>
        <v>7095000000</v>
      </c>
      <c r="F116" s="138">
        <f>SUM(F50+F69+F95+F115+F41+F46)</f>
        <v>11405727173</v>
      </c>
      <c r="G116" s="138">
        <f>SUM(G50+G69+G95+G115+G41+G46)</f>
        <v>6397030000</v>
      </c>
      <c r="H116" s="138">
        <f>SUM(H50+H69+H95+H115+H41+H46)</f>
        <v>6313585194.8699999</v>
      </c>
      <c r="I116" s="138">
        <f>SUM(I50+I69+I95+I115+I41+I46)</f>
        <v>128709461.23</v>
      </c>
      <c r="J116" s="138">
        <f>SUM(J50+J69+J95+J115+J41)</f>
        <v>33374992.859999999</v>
      </c>
      <c r="K116" s="139"/>
      <c r="L116" s="139"/>
      <c r="M116" s="139"/>
      <c r="N116" s="140"/>
      <c r="O116" s="109"/>
      <c r="P116" s="140"/>
      <c r="Q116" s="109"/>
      <c r="R116" s="141"/>
    </row>
    <row r="117" spans="1:18" x14ac:dyDescent="0.2">
      <c r="A117" s="108" t="s">
        <v>125</v>
      </c>
      <c r="B117" s="109"/>
      <c r="C117" s="109"/>
      <c r="D117" s="109"/>
      <c r="E117" s="138">
        <f t="shared" ref="E117:J117" si="7">SUM(+E116+E35)</f>
        <v>12395000000</v>
      </c>
      <c r="F117" s="138">
        <f t="shared" si="7"/>
        <v>19827753373</v>
      </c>
      <c r="G117" s="138">
        <f t="shared" si="7"/>
        <v>11627530000</v>
      </c>
      <c r="H117" s="138">
        <f t="shared" si="7"/>
        <v>11477572154.720001</v>
      </c>
      <c r="I117" s="138">
        <f t="shared" si="7"/>
        <v>204892764.38</v>
      </c>
      <c r="J117" s="138">
        <f t="shared" si="7"/>
        <v>38388188.57</v>
      </c>
      <c r="K117" s="142" t="s">
        <v>126</v>
      </c>
      <c r="L117" s="142"/>
      <c r="M117" s="142"/>
      <c r="N117" s="143" t="s">
        <v>126</v>
      </c>
      <c r="O117" s="109"/>
      <c r="P117" s="141"/>
      <c r="Q117" s="144"/>
      <c r="R117" s="141"/>
    </row>
    <row r="118" spans="1:18" x14ac:dyDescent="0.2">
      <c r="A118" s="251"/>
      <c r="B118" s="157"/>
      <c r="C118" s="157"/>
      <c r="D118" s="157"/>
      <c r="E118" s="252"/>
      <c r="F118" s="252"/>
      <c r="G118" s="252"/>
      <c r="H118" s="252"/>
      <c r="I118" s="252"/>
      <c r="J118" s="252"/>
      <c r="K118" s="253"/>
      <c r="L118" s="253"/>
      <c r="M118" s="253"/>
      <c r="N118" s="253"/>
      <c r="O118" s="157"/>
      <c r="P118" s="254"/>
      <c r="Q118" s="254"/>
      <c r="R118" s="254"/>
    </row>
    <row r="119" spans="1:18" x14ac:dyDescent="0.2">
      <c r="A119" s="381" t="s">
        <v>111</v>
      </c>
      <c r="B119" s="381"/>
      <c r="C119" s="381"/>
      <c r="D119" s="381"/>
      <c r="E119" s="381"/>
      <c r="F119" s="381"/>
      <c r="G119" s="381"/>
      <c r="H119" s="381"/>
      <c r="I119" s="381"/>
      <c r="J119" s="381"/>
      <c r="K119" s="381"/>
      <c r="L119" s="381"/>
      <c r="M119" s="381"/>
      <c r="N119" s="381"/>
      <c r="O119" s="381"/>
      <c r="P119" s="381"/>
      <c r="Q119" s="381"/>
      <c r="R119" s="381"/>
    </row>
    <row r="120" spans="1:18" x14ac:dyDescent="0.2">
      <c r="A120" s="381" t="s">
        <v>112</v>
      </c>
      <c r="B120" s="381"/>
      <c r="C120" s="381"/>
      <c r="D120" s="381"/>
      <c r="E120" s="381"/>
      <c r="F120" s="381"/>
      <c r="G120" s="381"/>
      <c r="H120" s="381"/>
      <c r="I120" s="381"/>
      <c r="J120" s="381"/>
      <c r="K120" s="381"/>
      <c r="L120" s="381"/>
      <c r="M120" s="381"/>
      <c r="N120" s="381"/>
      <c r="O120" s="381"/>
      <c r="P120" s="381"/>
      <c r="Q120" s="381"/>
      <c r="R120" s="381"/>
    </row>
    <row r="121" spans="1:18" x14ac:dyDescent="0.2">
      <c r="A121" s="236"/>
      <c r="B121" s="236"/>
      <c r="C121" s="236"/>
      <c r="D121" s="236"/>
      <c r="E121" s="236"/>
      <c r="F121" s="236"/>
      <c r="G121" s="236"/>
      <c r="H121" s="236"/>
      <c r="I121" s="236"/>
      <c r="J121" s="236"/>
      <c r="K121" s="236"/>
      <c r="L121" s="236"/>
      <c r="M121" s="236"/>
      <c r="N121" s="236"/>
      <c r="O121" s="236"/>
      <c r="P121" s="236"/>
      <c r="Q121" s="236"/>
      <c r="R121" s="236"/>
    </row>
    <row r="122" spans="1:18" x14ac:dyDescent="0.2">
      <c r="A122" s="236"/>
      <c r="B122" s="236"/>
      <c r="C122" s="236"/>
      <c r="D122" s="236"/>
      <c r="E122" s="236"/>
      <c r="F122" s="236"/>
      <c r="G122" s="236"/>
      <c r="H122" s="236"/>
      <c r="I122" s="236"/>
      <c r="J122" s="236"/>
      <c r="K122" s="236"/>
      <c r="L122" s="236"/>
      <c r="M122" s="236"/>
      <c r="N122" s="236"/>
      <c r="O122" s="236"/>
      <c r="P122" s="236"/>
      <c r="Q122" s="236"/>
      <c r="R122" s="236"/>
    </row>
    <row r="123" spans="1:18" ht="27.75" customHeight="1" x14ac:dyDescent="0.2">
      <c r="A123" s="220"/>
      <c r="B123" s="237"/>
      <c r="C123" s="237"/>
      <c r="D123" s="238"/>
      <c r="E123" s="239"/>
      <c r="F123" s="240"/>
      <c r="G123" s="239"/>
      <c r="H123" s="239"/>
      <c r="I123" s="239"/>
      <c r="J123" s="219"/>
      <c r="K123" s="240"/>
      <c r="L123" s="240"/>
      <c r="M123" s="241"/>
      <c r="N123" s="241"/>
      <c r="O123" s="241"/>
      <c r="P123" s="241"/>
      <c r="Q123" s="241"/>
      <c r="R123" s="241"/>
    </row>
    <row r="124" spans="1:18" ht="70.5" customHeight="1" x14ac:dyDescent="0.2">
      <c r="A124" s="382" t="str">
        <f>A2</f>
        <v>GOVERNMENT SECURITIES SOLD AT AUCTIONS, CIRCULATING AS OF 31 MARCH 2025</v>
      </c>
      <c r="B124" s="382"/>
      <c r="C124" s="382"/>
      <c r="D124" s="382"/>
      <c r="E124" s="382"/>
      <c r="F124" s="382"/>
      <c r="G124" s="382"/>
      <c r="H124" s="382"/>
      <c r="I124" s="382"/>
      <c r="J124" s="382"/>
      <c r="K124" s="382"/>
      <c r="L124" s="382"/>
      <c r="M124" s="382"/>
      <c r="N124" s="382"/>
      <c r="O124" s="382"/>
      <c r="P124" s="382"/>
      <c r="Q124" s="382"/>
      <c r="R124" s="382"/>
    </row>
    <row r="125" spans="1:18" x14ac:dyDescent="0.2">
      <c r="A125" s="242"/>
      <c r="B125" s="237"/>
      <c r="C125" s="237"/>
      <c r="D125" s="238"/>
      <c r="E125" s="239"/>
      <c r="F125" s="240"/>
      <c r="G125" s="239"/>
      <c r="H125" s="239"/>
      <c r="I125" s="239"/>
      <c r="J125" s="219"/>
      <c r="K125" s="240"/>
      <c r="L125" s="240"/>
      <c r="M125" s="241"/>
      <c r="N125" s="241"/>
      <c r="O125" s="241"/>
      <c r="P125" s="241"/>
      <c r="Q125" s="241"/>
      <c r="R125" s="241"/>
    </row>
    <row r="126" spans="1:18" x14ac:dyDescent="0.2">
      <c r="A126" s="213" t="s">
        <v>127</v>
      </c>
      <c r="B126" s="214"/>
      <c r="C126" s="215"/>
      <c r="D126" s="215"/>
      <c r="E126" s="215"/>
      <c r="F126" s="216"/>
      <c r="G126" s="217"/>
      <c r="H126" s="217"/>
      <c r="I126" s="218"/>
      <c r="J126" s="243"/>
      <c r="K126" s="215"/>
      <c r="L126" s="215"/>
      <c r="M126" s="215"/>
      <c r="N126" s="220"/>
      <c r="O126" s="220"/>
      <c r="P126" s="220"/>
      <c r="Q126" s="221"/>
      <c r="R126" s="220"/>
    </row>
    <row r="127" spans="1:18" x14ac:dyDescent="0.2">
      <c r="A127" s="383" t="s">
        <v>73</v>
      </c>
      <c r="B127" s="383" t="s">
        <v>74</v>
      </c>
      <c r="C127" s="383" t="s">
        <v>75</v>
      </c>
      <c r="D127" s="383" t="s">
        <v>76</v>
      </c>
      <c r="E127" s="385" t="s">
        <v>128</v>
      </c>
      <c r="F127" s="386"/>
      <c r="G127" s="387"/>
      <c r="H127" s="383" t="s">
        <v>129</v>
      </c>
      <c r="I127" s="388" t="s">
        <v>130</v>
      </c>
      <c r="J127" s="388" t="s">
        <v>131</v>
      </c>
      <c r="K127" s="385" t="s">
        <v>132</v>
      </c>
      <c r="L127" s="386"/>
      <c r="M127" s="386"/>
      <c r="N127" s="387"/>
      <c r="O127" s="379" t="s">
        <v>133</v>
      </c>
      <c r="P127" s="390" t="s">
        <v>83</v>
      </c>
      <c r="Q127" s="391"/>
      <c r="R127" s="379" t="s">
        <v>84</v>
      </c>
    </row>
    <row r="128" spans="1:18" ht="60" x14ac:dyDescent="0.2">
      <c r="A128" s="384"/>
      <c r="B128" s="384"/>
      <c r="C128" s="384"/>
      <c r="D128" s="384"/>
      <c r="E128" s="222" t="s">
        <v>85</v>
      </c>
      <c r="F128" s="223" t="s">
        <v>86</v>
      </c>
      <c r="G128" s="224" t="s">
        <v>87</v>
      </c>
      <c r="H128" s="384"/>
      <c r="I128" s="389"/>
      <c r="J128" s="389"/>
      <c r="K128" s="85" t="s">
        <v>88</v>
      </c>
      <c r="L128" s="223" t="s">
        <v>89</v>
      </c>
      <c r="M128" s="223" t="s">
        <v>90</v>
      </c>
      <c r="N128" s="85" t="s">
        <v>91</v>
      </c>
      <c r="O128" s="380"/>
      <c r="P128" s="224" t="s">
        <v>92</v>
      </c>
      <c r="Q128" s="224" t="s">
        <v>93</v>
      </c>
      <c r="R128" s="380"/>
    </row>
    <row r="129" spans="1:18" x14ac:dyDescent="0.2">
      <c r="A129" s="145" t="s">
        <v>134</v>
      </c>
      <c r="B129" s="146"/>
      <c r="C129" s="147">
        <v>45929</v>
      </c>
      <c r="D129" s="148">
        <v>5479</v>
      </c>
      <c r="E129" s="149">
        <f>+E130</f>
        <v>45000000</v>
      </c>
      <c r="F129" s="150">
        <f>+F130</f>
        <v>311355000</v>
      </c>
      <c r="G129" s="149">
        <f>+G130</f>
        <v>234105000</v>
      </c>
      <c r="H129" s="151"/>
      <c r="I129" s="152"/>
      <c r="J129" s="153"/>
      <c r="K129" s="154"/>
      <c r="L129" s="151"/>
      <c r="M129" s="154"/>
      <c r="N129" s="151"/>
      <c r="O129" s="155">
        <v>5.7500000000000002E-2</v>
      </c>
      <c r="P129" s="151"/>
      <c r="Q129" s="154"/>
      <c r="R129" s="154"/>
    </row>
    <row r="130" spans="1:18" x14ac:dyDescent="0.2">
      <c r="A130" s="93" t="s">
        <v>95</v>
      </c>
      <c r="B130" s="121">
        <v>40450</v>
      </c>
      <c r="C130" s="94">
        <v>45929</v>
      </c>
      <c r="D130" s="122"/>
      <c r="E130" s="175">
        <v>45000000</v>
      </c>
      <c r="F130" s="180">
        <v>311355000</v>
      </c>
      <c r="G130" s="175">
        <v>234105000</v>
      </c>
      <c r="H130" s="181">
        <v>220614369</v>
      </c>
      <c r="I130" s="175">
        <v>13490631</v>
      </c>
      <c r="J130" s="182">
        <v>0</v>
      </c>
      <c r="K130" s="176">
        <v>93.24</v>
      </c>
      <c r="L130" s="182">
        <v>92.89</v>
      </c>
      <c r="M130" s="176">
        <v>97.57</v>
      </c>
      <c r="N130" s="182">
        <v>94.24</v>
      </c>
      <c r="O130" s="177">
        <v>5.7500000000000002E-2</v>
      </c>
      <c r="P130" s="183">
        <v>6.5600000000000006E-2</v>
      </c>
      <c r="Q130" s="178">
        <v>6.4500000000000002E-2</v>
      </c>
      <c r="R130" s="175">
        <v>0.17</v>
      </c>
    </row>
    <row r="131" spans="1:18" x14ac:dyDescent="0.2">
      <c r="A131" s="271" t="s">
        <v>135</v>
      </c>
      <c r="B131" s="104"/>
      <c r="C131" s="104"/>
      <c r="D131" s="104"/>
      <c r="E131" s="98">
        <f>E129</f>
        <v>45000000</v>
      </c>
      <c r="F131" s="98">
        <f>F129</f>
        <v>311355000</v>
      </c>
      <c r="G131" s="98">
        <f>G129</f>
        <v>234105000</v>
      </c>
      <c r="H131" s="98">
        <f>SUM(H130:H130)</f>
        <v>220614369</v>
      </c>
      <c r="I131" s="98">
        <f>SUM(I130:I130)</f>
        <v>13490631</v>
      </c>
      <c r="J131" s="98">
        <f>SUM(J130:J130)</f>
        <v>0</v>
      </c>
      <c r="K131" s="127"/>
      <c r="L131" s="128"/>
      <c r="M131" s="128"/>
      <c r="N131" s="99"/>
      <c r="O131" s="104"/>
      <c r="P131" s="100"/>
      <c r="Q131" s="104"/>
      <c r="R131" s="101"/>
    </row>
    <row r="132" spans="1:18" s="255" customFormat="1" x14ac:dyDescent="0.2">
      <c r="A132" s="156"/>
      <c r="B132" s="157"/>
      <c r="C132" s="157"/>
      <c r="D132" s="157"/>
      <c r="E132" s="158"/>
      <c r="F132" s="158"/>
      <c r="G132" s="158"/>
      <c r="H132" s="158"/>
      <c r="I132" s="158"/>
      <c r="J132" s="158"/>
      <c r="K132" s="159"/>
      <c r="L132" s="160"/>
      <c r="M132" s="160"/>
      <c r="N132" s="161"/>
      <c r="O132" s="162"/>
      <c r="P132" s="163"/>
      <c r="Q132" s="162"/>
      <c r="R132" s="164"/>
    </row>
    <row r="133" spans="1:18" x14ac:dyDescent="0.2">
      <c r="A133" s="271" t="s">
        <v>124</v>
      </c>
      <c r="B133" s="104"/>
      <c r="C133" s="104"/>
      <c r="D133" s="105"/>
      <c r="E133" s="98">
        <f t="shared" ref="E133:J133" si="8">+E131</f>
        <v>45000000</v>
      </c>
      <c r="F133" s="98">
        <f t="shared" si="8"/>
        <v>311355000</v>
      </c>
      <c r="G133" s="98">
        <f t="shared" si="8"/>
        <v>234105000</v>
      </c>
      <c r="H133" s="98">
        <f t="shared" si="8"/>
        <v>220614369</v>
      </c>
      <c r="I133" s="98">
        <f t="shared" si="8"/>
        <v>13490631</v>
      </c>
      <c r="J133" s="98">
        <f t="shared" si="8"/>
        <v>0</v>
      </c>
      <c r="K133" s="100"/>
      <c r="L133" s="100"/>
      <c r="M133" s="100"/>
      <c r="N133" s="100"/>
      <c r="O133" s="100"/>
      <c r="P133" s="100"/>
      <c r="Q133" s="100"/>
      <c r="R133" s="165"/>
    </row>
    <row r="134" spans="1:18" x14ac:dyDescent="0.2">
      <c r="A134" s="166"/>
      <c r="B134" s="162"/>
      <c r="C134" s="162"/>
      <c r="D134" s="162"/>
      <c r="E134" s="167"/>
      <c r="F134" s="167"/>
      <c r="G134" s="168"/>
      <c r="H134" s="168"/>
      <c r="I134" s="168"/>
      <c r="J134" s="169"/>
      <c r="K134" s="159"/>
      <c r="L134" s="159"/>
      <c r="M134" s="159"/>
      <c r="N134" s="159"/>
      <c r="O134" s="162"/>
      <c r="P134" s="162"/>
      <c r="Q134" s="162"/>
      <c r="R134" s="170"/>
    </row>
    <row r="135" spans="1:18" x14ac:dyDescent="0.2">
      <c r="A135" s="271" t="s">
        <v>136</v>
      </c>
      <c r="B135" s="104"/>
      <c r="C135" s="104"/>
      <c r="D135" s="105"/>
      <c r="E135" s="138">
        <f t="shared" ref="E135:J135" si="9">SUM(E133)</f>
        <v>45000000</v>
      </c>
      <c r="F135" s="138">
        <f t="shared" si="9"/>
        <v>311355000</v>
      </c>
      <c r="G135" s="138">
        <f t="shared" si="9"/>
        <v>234105000</v>
      </c>
      <c r="H135" s="138">
        <f t="shared" si="9"/>
        <v>220614369</v>
      </c>
      <c r="I135" s="138">
        <f t="shared" si="9"/>
        <v>13490631</v>
      </c>
      <c r="J135" s="138">
        <f t="shared" si="9"/>
        <v>0</v>
      </c>
      <c r="K135" s="142" t="s">
        <v>126</v>
      </c>
      <c r="L135" s="142"/>
      <c r="M135" s="142"/>
      <c r="N135" s="143" t="s">
        <v>126</v>
      </c>
      <c r="O135" s="109"/>
      <c r="P135" s="141"/>
      <c r="Q135" s="144"/>
      <c r="R135" s="141"/>
    </row>
    <row r="136" spans="1:18" x14ac:dyDescent="0.2">
      <c r="A136" s="251"/>
      <c r="B136" s="157"/>
      <c r="C136" s="157"/>
      <c r="D136" s="157"/>
      <c r="E136" s="252"/>
      <c r="F136" s="252"/>
      <c r="G136" s="252"/>
      <c r="H136" s="252"/>
      <c r="I136" s="252"/>
      <c r="J136" s="252"/>
      <c r="K136" s="253"/>
      <c r="L136" s="253"/>
      <c r="M136" s="253"/>
      <c r="N136" s="253"/>
      <c r="O136" s="157"/>
      <c r="P136" s="254"/>
      <c r="Q136" s="254"/>
      <c r="R136" s="254"/>
    </row>
    <row r="137" spans="1:18" x14ac:dyDescent="0.2">
      <c r="A137" s="381" t="s">
        <v>111</v>
      </c>
      <c r="B137" s="381"/>
      <c r="C137" s="381"/>
      <c r="D137" s="381"/>
      <c r="E137" s="381"/>
      <c r="F137" s="381"/>
      <c r="G137" s="381"/>
      <c r="H137" s="381"/>
      <c r="I137" s="381"/>
      <c r="J137" s="381"/>
      <c r="K137" s="381"/>
      <c r="L137" s="381"/>
      <c r="M137" s="381"/>
      <c r="N137" s="381"/>
      <c r="O137" s="381"/>
      <c r="P137" s="381"/>
      <c r="Q137" s="381"/>
      <c r="R137" s="381"/>
    </row>
    <row r="138" spans="1:18" x14ac:dyDescent="0.2">
      <c r="A138" s="381" t="s">
        <v>112</v>
      </c>
      <c r="B138" s="381"/>
      <c r="C138" s="381"/>
      <c r="D138" s="381"/>
      <c r="E138" s="381"/>
      <c r="F138" s="381"/>
      <c r="G138" s="381"/>
      <c r="H138" s="381"/>
      <c r="I138" s="381"/>
      <c r="J138" s="381"/>
      <c r="K138" s="381"/>
      <c r="L138" s="381"/>
      <c r="M138" s="381"/>
      <c r="N138" s="381"/>
      <c r="O138" s="381"/>
      <c r="P138" s="381"/>
      <c r="Q138" s="381"/>
      <c r="R138" s="381"/>
    </row>
  </sheetData>
  <mergeCells count="62">
    <mergeCell ref="A52:R52"/>
    <mergeCell ref="A53:R53"/>
    <mergeCell ref="A2:R2"/>
    <mergeCell ref="A6:A7"/>
    <mergeCell ref="B6:B7"/>
    <mergeCell ref="P6:Q6"/>
    <mergeCell ref="R6:R7"/>
    <mergeCell ref="C6:C7"/>
    <mergeCell ref="D6:D7"/>
    <mergeCell ref="E6:G6"/>
    <mergeCell ref="H6:H7"/>
    <mergeCell ref="I6:I7"/>
    <mergeCell ref="A17:D17"/>
    <mergeCell ref="A23:D23"/>
    <mergeCell ref="J6:J7"/>
    <mergeCell ref="K6:N6"/>
    <mergeCell ref="R108:R109"/>
    <mergeCell ref="A57:R57"/>
    <mergeCell ref="A61:A62"/>
    <mergeCell ref="B61:B62"/>
    <mergeCell ref="C61:C62"/>
    <mergeCell ref="D61:D62"/>
    <mergeCell ref="E61:G61"/>
    <mergeCell ref="H61:H62"/>
    <mergeCell ref="I61:I62"/>
    <mergeCell ref="J61:J62"/>
    <mergeCell ref="K61:N61"/>
    <mergeCell ref="O61:O62"/>
    <mergeCell ref="P61:Q61"/>
    <mergeCell ref="R61:R62"/>
    <mergeCell ref="P127:Q127"/>
    <mergeCell ref="R127:R128"/>
    <mergeCell ref="A98:R98"/>
    <mergeCell ref="A99:R99"/>
    <mergeCell ref="A105:R105"/>
    <mergeCell ref="A108:A109"/>
    <mergeCell ref="B108:B109"/>
    <mergeCell ref="C108:C109"/>
    <mergeCell ref="D108:D109"/>
    <mergeCell ref="E108:G108"/>
    <mergeCell ref="H108:H109"/>
    <mergeCell ref="I108:I109"/>
    <mergeCell ref="J108:J109"/>
    <mergeCell ref="K108:N108"/>
    <mergeCell ref="O108:O109"/>
    <mergeCell ref="P108:Q108"/>
    <mergeCell ref="O6:O7"/>
    <mergeCell ref="A137:R137"/>
    <mergeCell ref="A138:R138"/>
    <mergeCell ref="A119:R119"/>
    <mergeCell ref="A120:R120"/>
    <mergeCell ref="A124:R124"/>
    <mergeCell ref="A127:A128"/>
    <mergeCell ref="B127:B128"/>
    <mergeCell ref="C127:C128"/>
    <mergeCell ref="D127:D128"/>
    <mergeCell ref="E127:G127"/>
    <mergeCell ref="H127:H128"/>
    <mergeCell ref="I127:I128"/>
    <mergeCell ref="J127:J128"/>
    <mergeCell ref="K127:N127"/>
    <mergeCell ref="O127:O128"/>
  </mergeCells>
  <pageMargins left="0.11811023622047245" right="0.11811023622047245" top="0.35433070866141736" bottom="0.74803149606299213" header="0.31496062992125984" footer="0.31496062992125984"/>
  <pageSetup paperSize="9"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W21"/>
  <sheetViews>
    <sheetView showGridLines="0" workbookViewId="0">
      <selection activeCell="M18" sqref="M18"/>
    </sheetView>
  </sheetViews>
  <sheetFormatPr defaultRowHeight="15.75" x14ac:dyDescent="0.25"/>
  <cols>
    <col min="1" max="1" width="6.125" customWidth="1"/>
    <col min="2" max="2" width="10.125" customWidth="1"/>
    <col min="8" max="8" width="9" customWidth="1"/>
    <col min="9" max="9" width="3" customWidth="1"/>
    <col min="13" max="13" width="21.125" customWidth="1"/>
    <col min="15" max="15" width="5.875" customWidth="1"/>
    <col min="16" max="16" width="12.25" customWidth="1"/>
    <col min="22" max="22" width="9.875" customWidth="1"/>
    <col min="23" max="23" width="3.75" customWidth="1"/>
  </cols>
  <sheetData>
    <row r="4" spans="2:23" ht="8.25" customHeight="1" x14ac:dyDescent="0.25"/>
    <row r="5" spans="2:23" ht="33" customHeight="1" x14ac:dyDescent="0.25">
      <c r="B5" s="398" t="s">
        <v>241</v>
      </c>
      <c r="C5" s="398"/>
      <c r="D5" s="398"/>
      <c r="E5" s="398"/>
      <c r="F5" s="398"/>
      <c r="G5" s="398"/>
      <c r="H5" s="398"/>
    </row>
    <row r="6" spans="2:23" ht="12" customHeight="1" x14ac:dyDescent="0.25"/>
    <row r="12" spans="2:23" ht="45.75" customHeight="1" x14ac:dyDescent="0.25">
      <c r="H12" s="210"/>
      <c r="I12" s="210"/>
      <c r="J12" s="210"/>
      <c r="K12" s="210"/>
      <c r="L12" s="210"/>
      <c r="M12" s="210"/>
      <c r="N12" s="210"/>
      <c r="O12" s="210"/>
      <c r="P12" s="397"/>
      <c r="Q12" s="397"/>
      <c r="R12" s="397"/>
      <c r="S12" s="397"/>
      <c r="T12" s="397"/>
      <c r="U12" s="397"/>
      <c r="V12" s="397"/>
      <c r="W12" s="2"/>
    </row>
    <row r="16" spans="2:23" x14ac:dyDescent="0.25">
      <c r="R16" s="1"/>
    </row>
    <row r="21" spans="2:8" ht="41.25" customHeight="1" x14ac:dyDescent="0.25">
      <c r="B21" s="397" t="s">
        <v>242</v>
      </c>
      <c r="C21" s="397"/>
      <c r="D21" s="397"/>
      <c r="E21" s="397"/>
      <c r="F21" s="397"/>
      <c r="G21" s="397"/>
      <c r="H21" s="397"/>
    </row>
  </sheetData>
  <mergeCells count="3">
    <mergeCell ref="P12:V12"/>
    <mergeCell ref="B5:H5"/>
    <mergeCell ref="B21:H21"/>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23"/>
  <sheetViews>
    <sheetView showGridLines="0" workbookViewId="0">
      <selection activeCell="P19" sqref="P19"/>
    </sheetView>
  </sheetViews>
  <sheetFormatPr defaultRowHeight="15.75" x14ac:dyDescent="0.25"/>
  <cols>
    <col min="1" max="1" width="1.75" customWidth="1"/>
    <col min="2" max="2" width="40.5" bestFit="1" customWidth="1"/>
    <col min="3" max="3" width="13.875" bestFit="1" customWidth="1"/>
    <col min="4" max="4" width="13.375" customWidth="1"/>
    <col min="5" max="5" width="16.5" customWidth="1"/>
    <col min="9" max="9" width="24" customWidth="1"/>
    <col min="10" max="10" width="1.625" customWidth="1"/>
  </cols>
  <sheetData>
    <row r="2" spans="2:9" x14ac:dyDescent="0.25">
      <c r="B2" s="51"/>
    </row>
    <row r="4" spans="2:9" ht="15.75" customHeight="1" x14ac:dyDescent="0.25">
      <c r="B4" s="399" t="s">
        <v>325</v>
      </c>
      <c r="C4" s="400"/>
      <c r="D4" s="400"/>
      <c r="E4" s="399" t="s">
        <v>288</v>
      </c>
      <c r="F4" s="400"/>
      <c r="G4" s="400"/>
      <c r="H4" s="400"/>
      <c r="I4" s="400"/>
    </row>
    <row r="5" spans="2:9" x14ac:dyDescent="0.25">
      <c r="B5" s="400"/>
      <c r="C5" s="400"/>
      <c r="D5" s="400"/>
      <c r="E5" s="400"/>
      <c r="F5" s="400"/>
      <c r="G5" s="400"/>
      <c r="H5" s="400"/>
      <c r="I5" s="400"/>
    </row>
    <row r="23" spans="2:9" ht="110.25" customHeight="1" x14ac:dyDescent="0.25">
      <c r="B23" s="401" t="s">
        <v>228</v>
      </c>
      <c r="C23" s="401"/>
      <c r="D23" s="401"/>
      <c r="E23" s="401" t="s">
        <v>217</v>
      </c>
      <c r="F23" s="401"/>
      <c r="G23" s="401"/>
      <c r="H23" s="401"/>
      <c r="I23" s="401"/>
    </row>
  </sheetData>
  <mergeCells count="4">
    <mergeCell ref="B4:D5"/>
    <mergeCell ref="E4:I5"/>
    <mergeCell ref="B23:D23"/>
    <mergeCell ref="E23:I2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9"/>
  <sheetViews>
    <sheetView showGridLines="0" tabSelected="1" topLeftCell="A10" zoomScaleNormal="100" workbookViewId="0">
      <selection activeCell="B27" sqref="B27"/>
    </sheetView>
  </sheetViews>
  <sheetFormatPr defaultRowHeight="15.75" x14ac:dyDescent="0.25"/>
  <cols>
    <col min="10" max="10" width="7.875" customWidth="1"/>
    <col min="11" max="11" width="9" hidden="1" customWidth="1"/>
  </cols>
  <sheetData>
    <row r="1" spans="1:18" x14ac:dyDescent="0.25">
      <c r="A1" s="402"/>
      <c r="B1" s="402"/>
      <c r="C1" s="402"/>
      <c r="D1" s="402"/>
      <c r="E1" s="402"/>
      <c r="F1" s="402"/>
      <c r="G1" s="402"/>
      <c r="H1" s="402"/>
      <c r="I1" s="402"/>
      <c r="J1" s="402"/>
      <c r="K1" s="402"/>
      <c r="L1" s="402"/>
      <c r="M1" s="402"/>
      <c r="N1" s="402"/>
      <c r="O1" s="200"/>
      <c r="P1" s="200"/>
      <c r="Q1" s="200"/>
      <c r="R1" s="200"/>
    </row>
    <row r="19" spans="1:18" ht="51.75" customHeight="1" x14ac:dyDescent="0.25">
      <c r="A19" s="397"/>
      <c r="B19" s="397"/>
      <c r="C19" s="397"/>
      <c r="D19" s="397"/>
      <c r="E19" s="397"/>
      <c r="F19" s="397"/>
      <c r="G19" s="397"/>
      <c r="H19" s="397"/>
      <c r="I19" s="397"/>
      <c r="J19" s="397"/>
      <c r="K19" s="397"/>
      <c r="L19" s="397"/>
      <c r="M19" s="397"/>
      <c r="N19" s="397"/>
      <c r="O19" s="209"/>
      <c r="P19" s="209"/>
      <c r="Q19" s="209"/>
      <c r="R19" s="209"/>
    </row>
  </sheetData>
  <mergeCells count="2">
    <mergeCell ref="A1:N1"/>
    <mergeCell ref="A19:N19"/>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24"/>
  <sheetViews>
    <sheetView showGridLines="0" topLeftCell="A13" workbookViewId="0">
      <selection activeCell="E44" sqref="E44"/>
    </sheetView>
  </sheetViews>
  <sheetFormatPr defaultRowHeight="15.75" x14ac:dyDescent="0.25"/>
  <cols>
    <col min="1" max="2" width="5" customWidth="1"/>
    <col min="3" max="3" width="5.5" customWidth="1"/>
    <col min="14" max="14" width="11.5" customWidth="1"/>
    <col min="17" max="17" width="8.625" customWidth="1"/>
  </cols>
  <sheetData>
    <row r="2" spans="1:17" ht="80.25" customHeight="1" x14ac:dyDescent="0.25"/>
    <row r="6" spans="1:17" x14ac:dyDescent="0.25">
      <c r="A6" s="200"/>
      <c r="B6" s="200"/>
      <c r="C6" s="200"/>
      <c r="D6" s="200"/>
      <c r="E6" s="200"/>
      <c r="F6" s="200"/>
      <c r="G6" s="200"/>
      <c r="H6" s="200"/>
      <c r="I6" s="200"/>
      <c r="J6" s="200"/>
      <c r="K6" s="200"/>
      <c r="L6" s="200"/>
      <c r="M6" s="200"/>
      <c r="N6" s="200"/>
      <c r="O6" s="200"/>
      <c r="P6" s="200"/>
      <c r="Q6" s="200"/>
    </row>
    <row r="24" spans="1:17" ht="30" customHeight="1" x14ac:dyDescent="0.25">
      <c r="A24" s="397"/>
      <c r="B24" s="397"/>
      <c r="C24" s="397"/>
      <c r="D24" s="397"/>
      <c r="E24" s="397"/>
      <c r="F24" s="397"/>
      <c r="G24" s="397"/>
      <c r="H24" s="397"/>
      <c r="I24" s="397"/>
      <c r="J24" s="397"/>
      <c r="K24" s="397"/>
      <c r="L24" s="397"/>
      <c r="M24" s="397"/>
      <c r="N24" s="397"/>
      <c r="O24" s="397"/>
      <c r="P24" s="397"/>
      <c r="Q24" s="397"/>
    </row>
  </sheetData>
  <mergeCells count="1">
    <mergeCell ref="A24:Q24"/>
  </mergeCells>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6"/>
  <sheetViews>
    <sheetView showGridLines="0" topLeftCell="C1" workbookViewId="0">
      <selection activeCell="N29" sqref="N29"/>
    </sheetView>
  </sheetViews>
  <sheetFormatPr defaultRowHeight="15.75" x14ac:dyDescent="0.25"/>
  <cols>
    <col min="1" max="1" width="32" customWidth="1"/>
    <col min="5" max="5" width="30.75" customWidth="1"/>
  </cols>
  <sheetData>
    <row r="1" spans="1:23" x14ac:dyDescent="0.25">
      <c r="A1" s="203" t="s">
        <v>239</v>
      </c>
      <c r="B1" s="204"/>
      <c r="C1" s="204"/>
      <c r="D1" s="50"/>
      <c r="E1" s="203"/>
      <c r="F1" s="204"/>
      <c r="G1" s="204"/>
    </row>
    <row r="2" spans="1:23" x14ac:dyDescent="0.25">
      <c r="A2" s="205" t="s">
        <v>240</v>
      </c>
      <c r="B2" s="206">
        <v>8321.7000000000007</v>
      </c>
      <c r="C2" s="207"/>
      <c r="D2" s="50"/>
      <c r="E2" s="205"/>
      <c r="F2" s="208"/>
      <c r="G2" s="207"/>
    </row>
    <row r="6" spans="1:23" x14ac:dyDescent="0.25">
      <c r="F6" s="403" t="s">
        <v>251</v>
      </c>
      <c r="G6" s="403"/>
      <c r="H6" s="403"/>
      <c r="I6" s="403"/>
      <c r="J6" s="403"/>
      <c r="K6" s="403"/>
      <c r="L6" s="403"/>
      <c r="M6" s="403"/>
      <c r="N6" s="403"/>
      <c r="O6" s="403"/>
      <c r="P6" s="403"/>
      <c r="Q6" s="403"/>
      <c r="R6" s="403"/>
      <c r="S6" s="403"/>
    </row>
    <row r="8" spans="1:23" ht="30" customHeight="1" x14ac:dyDescent="0.25">
      <c r="J8" s="397"/>
      <c r="K8" s="397"/>
      <c r="L8" s="397"/>
      <c r="M8" s="397"/>
      <c r="N8" s="397"/>
      <c r="O8" s="397"/>
      <c r="P8" s="397"/>
      <c r="Q8" s="397"/>
      <c r="R8" s="397"/>
      <c r="S8" s="397"/>
      <c r="T8" s="397"/>
      <c r="U8" s="397"/>
      <c r="V8" s="397"/>
      <c r="W8" s="397"/>
    </row>
    <row r="23" spans="6:19" x14ac:dyDescent="0.25">
      <c r="F23" s="397"/>
      <c r="G23" s="397"/>
      <c r="H23" s="397"/>
      <c r="I23" s="397"/>
      <c r="J23" s="397"/>
      <c r="K23" s="397"/>
      <c r="L23" s="397"/>
      <c r="M23" s="397"/>
      <c r="N23" s="397"/>
      <c r="O23" s="397"/>
      <c r="P23" s="397"/>
      <c r="Q23" s="397"/>
      <c r="R23" s="397"/>
      <c r="S23" s="397"/>
    </row>
    <row r="24" spans="6:19" ht="26.25" customHeight="1" x14ac:dyDescent="0.25">
      <c r="F24" s="404" t="s">
        <v>262</v>
      </c>
      <c r="G24" s="404"/>
      <c r="H24" s="404"/>
      <c r="I24" s="404"/>
      <c r="J24" s="404"/>
      <c r="K24" s="404"/>
      <c r="L24" s="404"/>
      <c r="M24" s="404"/>
      <c r="N24" s="404"/>
      <c r="O24" s="404"/>
      <c r="P24" s="404"/>
      <c r="Q24" s="404"/>
      <c r="R24" s="404"/>
      <c r="S24" s="404"/>
    </row>
    <row r="25" spans="6:19" x14ac:dyDescent="0.25">
      <c r="F25" s="19"/>
      <c r="G25" s="19"/>
      <c r="H25" s="19"/>
      <c r="I25" s="19"/>
      <c r="J25" s="19"/>
      <c r="K25" s="19"/>
      <c r="L25" s="19"/>
      <c r="M25" s="19"/>
      <c r="N25" s="19"/>
      <c r="O25" s="19"/>
      <c r="P25" s="19"/>
      <c r="Q25" s="19"/>
      <c r="R25" s="19"/>
      <c r="S25" s="19"/>
    </row>
    <row r="26" spans="6:19" x14ac:dyDescent="0.25">
      <c r="F26" s="19"/>
      <c r="G26" s="19"/>
      <c r="H26" s="19"/>
      <c r="I26" s="19"/>
      <c r="J26" s="19"/>
      <c r="K26" s="19"/>
      <c r="L26" s="19"/>
      <c r="M26" s="19"/>
      <c r="N26" s="19"/>
      <c r="O26" s="19"/>
      <c r="P26" s="19"/>
      <c r="Q26" s="19"/>
      <c r="R26" s="19"/>
      <c r="S26" s="19"/>
    </row>
  </sheetData>
  <mergeCells count="4">
    <mergeCell ref="F6:S6"/>
    <mergeCell ref="F23:S23"/>
    <mergeCell ref="F24:S24"/>
    <mergeCell ref="J8:W8"/>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showGridLines="0" workbookViewId="0">
      <selection activeCell="I22" sqref="I22"/>
    </sheetView>
  </sheetViews>
  <sheetFormatPr defaultRowHeight="15.75" x14ac:dyDescent="0.25"/>
  <cols>
    <col min="1" max="1" width="2.375" customWidth="1"/>
    <col min="2" max="3" width="13.5" bestFit="1" customWidth="1"/>
    <col min="4" max="4" width="10.375" bestFit="1" customWidth="1"/>
    <col min="7" max="7" width="6.5" customWidth="1"/>
    <col min="8" max="8" width="7" customWidth="1"/>
  </cols>
  <sheetData>
    <row r="1" spans="1:15" ht="39" customHeight="1" x14ac:dyDescent="0.25">
      <c r="A1" s="405" t="s">
        <v>3</v>
      </c>
      <c r="B1" s="405"/>
      <c r="C1" s="405"/>
      <c r="D1" s="405"/>
      <c r="E1" s="405"/>
      <c r="F1" s="405"/>
      <c r="G1" s="405"/>
      <c r="I1" s="405"/>
      <c r="J1" s="405"/>
      <c r="K1" s="405"/>
      <c r="L1" s="405"/>
      <c r="M1" s="405"/>
      <c r="N1" s="405"/>
      <c r="O1" s="405"/>
    </row>
    <row r="2" spans="1:15" x14ac:dyDescent="0.25">
      <c r="A2" s="5"/>
      <c r="B2" s="3"/>
      <c r="C2" s="3"/>
      <c r="D2" s="3"/>
      <c r="E2" s="3"/>
    </row>
    <row r="3" spans="1:15" x14ac:dyDescent="0.25">
      <c r="A3" s="5"/>
      <c r="B3" s="3"/>
      <c r="C3" s="3"/>
      <c r="D3" s="3"/>
      <c r="E3" s="3"/>
    </row>
    <row r="4" spans="1:15" x14ac:dyDescent="0.25">
      <c r="A4" s="5"/>
      <c r="B4" s="3"/>
      <c r="C4" s="3"/>
      <c r="D4" s="3"/>
      <c r="E4" s="3"/>
    </row>
    <row r="5" spans="1:15" x14ac:dyDescent="0.25">
      <c r="A5" s="5"/>
      <c r="B5" s="3"/>
      <c r="C5" s="3"/>
      <c r="D5" s="3"/>
      <c r="E5" s="3"/>
    </row>
    <row r="6" spans="1:15" x14ac:dyDescent="0.25">
      <c r="A6" s="5"/>
      <c r="B6" s="3"/>
      <c r="C6" s="3"/>
      <c r="D6" s="3"/>
      <c r="E6" s="3"/>
    </row>
    <row r="7" spans="1:15" x14ac:dyDescent="0.25">
      <c r="A7" s="5"/>
      <c r="B7" s="3"/>
      <c r="C7" s="3"/>
      <c r="D7" s="3"/>
      <c r="E7" s="3"/>
    </row>
    <row r="8" spans="1:15" x14ac:dyDescent="0.25">
      <c r="A8" s="5"/>
      <c r="B8" s="3"/>
      <c r="C8" s="3"/>
      <c r="D8" s="3"/>
      <c r="E8" s="3"/>
    </row>
    <row r="9" spans="1:15" x14ac:dyDescent="0.25">
      <c r="A9" s="5"/>
      <c r="B9" s="3"/>
      <c r="C9" s="3"/>
      <c r="D9" s="3"/>
      <c r="E9" s="3"/>
    </row>
    <row r="10" spans="1:15" x14ac:dyDescent="0.25">
      <c r="A10" s="5"/>
      <c r="B10" s="3"/>
      <c r="C10" s="3"/>
      <c r="D10" s="3"/>
      <c r="E10" s="3"/>
    </row>
  </sheetData>
  <mergeCells count="2">
    <mergeCell ref="I1:O1"/>
    <mergeCell ref="A1:G1"/>
  </mergeCells>
  <pageMargins left="0.7" right="0.7" top="0.75" bottom="0.75" header="0.3" footer="0.3"/>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23"/>
  <sheetViews>
    <sheetView showGridLines="0" workbookViewId="0">
      <selection activeCell="O26" sqref="O26"/>
    </sheetView>
  </sheetViews>
  <sheetFormatPr defaultRowHeight="15.75" x14ac:dyDescent="0.25"/>
  <sheetData>
    <row r="3" spans="1:15" ht="48" customHeight="1" x14ac:dyDescent="0.25"/>
    <row r="4" spans="1:15" ht="34.5" customHeight="1" x14ac:dyDescent="0.25">
      <c r="A4" s="405"/>
      <c r="B4" s="405"/>
    </row>
    <row r="5" spans="1:15" x14ac:dyDescent="0.25">
      <c r="I5" s="405" t="s">
        <v>252</v>
      </c>
      <c r="J5" s="405"/>
      <c r="K5" s="405"/>
      <c r="L5" s="405"/>
      <c r="M5" s="405"/>
      <c r="N5" s="405"/>
      <c r="O5" s="405"/>
    </row>
    <row r="21" spans="9:15" ht="43.5" customHeight="1" x14ac:dyDescent="0.25"/>
    <row r="22" spans="9:15" ht="28.5" customHeight="1" x14ac:dyDescent="0.25">
      <c r="I22" s="397" t="s">
        <v>253</v>
      </c>
      <c r="J22" s="397"/>
      <c r="K22" s="397"/>
      <c r="L22" s="397"/>
      <c r="M22" s="397"/>
      <c r="N22" s="397"/>
      <c r="O22" s="397"/>
    </row>
    <row r="23" spans="9:15" x14ac:dyDescent="0.25">
      <c r="I23" s="397"/>
      <c r="J23" s="397"/>
      <c r="K23" s="397"/>
      <c r="L23" s="397"/>
      <c r="M23" s="397"/>
      <c r="N23" s="397"/>
      <c r="O23" s="397"/>
    </row>
  </sheetData>
  <mergeCells count="3">
    <mergeCell ref="I22:O23"/>
    <mergeCell ref="A4:B4"/>
    <mergeCell ref="I5:O5"/>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E21"/>
  <sheetViews>
    <sheetView showGridLines="0" workbookViewId="0">
      <selection activeCell="B5" sqref="B5:E5"/>
    </sheetView>
  </sheetViews>
  <sheetFormatPr defaultRowHeight="15.75" x14ac:dyDescent="0.25"/>
  <cols>
    <col min="2" max="2" width="17.375" bestFit="1" customWidth="1"/>
    <col min="3" max="3" width="15.875" bestFit="1" customWidth="1"/>
    <col min="4" max="5" width="17.625" bestFit="1" customWidth="1"/>
    <col min="6" max="8" width="18.25" bestFit="1" customWidth="1"/>
  </cols>
  <sheetData>
    <row r="5" spans="2:5" ht="45.75" customHeight="1" x14ac:dyDescent="0.25">
      <c r="B5" s="399" t="s">
        <v>302</v>
      </c>
      <c r="C5" s="399"/>
      <c r="D5" s="399"/>
      <c r="E5" s="399"/>
    </row>
    <row r="21" spans="2:5" ht="100.5" customHeight="1" x14ac:dyDescent="0.25">
      <c r="B21" s="401" t="s">
        <v>303</v>
      </c>
      <c r="C21" s="406"/>
      <c r="D21" s="406"/>
      <c r="E21" s="406"/>
    </row>
  </sheetData>
  <mergeCells count="2">
    <mergeCell ref="B5:E5"/>
    <mergeCell ref="B21:E21"/>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8"/>
  <sheetViews>
    <sheetView showGridLines="0" topLeftCell="C319" workbookViewId="0">
      <selection activeCell="K377" sqref="K377"/>
    </sheetView>
  </sheetViews>
  <sheetFormatPr defaultRowHeight="15.75" x14ac:dyDescent="0.25"/>
  <cols>
    <col min="1" max="1" width="12.75" customWidth="1"/>
    <col min="2" max="2" width="19.25" bestFit="1" customWidth="1"/>
    <col min="3" max="3" width="20.5" bestFit="1" customWidth="1"/>
    <col min="4" max="4" width="19.375" bestFit="1" customWidth="1"/>
    <col min="5" max="5" width="20.5" bestFit="1" customWidth="1"/>
    <col min="6" max="6" width="27.875" bestFit="1" customWidth="1"/>
    <col min="7" max="7" width="29.125" bestFit="1" customWidth="1"/>
    <col min="8" max="8" width="33.25" customWidth="1"/>
    <col min="9" max="9" width="26.75" customWidth="1"/>
  </cols>
  <sheetData>
    <row r="1" spans="1:9" x14ac:dyDescent="0.25">
      <c r="B1" s="6" t="s">
        <v>4</v>
      </c>
      <c r="C1" s="7"/>
      <c r="D1" s="8" t="s">
        <v>5</v>
      </c>
      <c r="E1" s="9"/>
      <c r="F1" s="10" t="s">
        <v>6</v>
      </c>
      <c r="G1" s="11"/>
      <c r="H1" s="12"/>
      <c r="I1" s="13" t="s">
        <v>7</v>
      </c>
    </row>
    <row r="2" spans="1:9" x14ac:dyDescent="0.25">
      <c r="A2" s="4"/>
      <c r="B2" s="14" t="s">
        <v>8</v>
      </c>
      <c r="C2" s="14" t="s">
        <v>9</v>
      </c>
      <c r="D2" s="14" t="s">
        <v>15</v>
      </c>
      <c r="E2" s="14" t="s">
        <v>10</v>
      </c>
      <c r="F2" s="14" t="s">
        <v>11</v>
      </c>
      <c r="G2" s="14" t="s">
        <v>12</v>
      </c>
      <c r="H2" s="14" t="s">
        <v>13</v>
      </c>
      <c r="I2" s="14" t="s">
        <v>14</v>
      </c>
    </row>
    <row r="3" spans="1:9" x14ac:dyDescent="0.25">
      <c r="A3" s="15">
        <v>45292</v>
      </c>
      <c r="B3" s="16">
        <v>99.215999999999994</v>
      </c>
      <c r="C3" s="16">
        <v>99.268000000000001</v>
      </c>
      <c r="D3" s="16">
        <v>80.763000000000005</v>
      </c>
      <c r="E3" s="16">
        <v>81.126000000000005</v>
      </c>
      <c r="F3" s="16">
        <v>104.91</v>
      </c>
      <c r="G3" s="16">
        <v>105.544</v>
      </c>
      <c r="H3" s="16">
        <v>104.886</v>
      </c>
      <c r="I3" s="16">
        <v>105.508</v>
      </c>
    </row>
    <row r="4" spans="1:9" x14ac:dyDescent="0.25">
      <c r="A4" s="15">
        <v>45293</v>
      </c>
      <c r="B4" s="16">
        <v>99.248000000000005</v>
      </c>
      <c r="C4" s="16">
        <v>99.299000000000007</v>
      </c>
      <c r="D4" s="16">
        <v>80.537999999999997</v>
      </c>
      <c r="E4" s="16">
        <v>80.899000000000001</v>
      </c>
      <c r="F4" s="16">
        <v>104.617</v>
      </c>
      <c r="G4" s="16">
        <v>105.249</v>
      </c>
      <c r="H4" s="16">
        <v>104.56100000000001</v>
      </c>
      <c r="I4" s="16">
        <v>105.181</v>
      </c>
    </row>
    <row r="5" spans="1:9" x14ac:dyDescent="0.25">
      <c r="A5" s="15">
        <v>45294</v>
      </c>
      <c r="B5" s="16">
        <v>99.227999999999994</v>
      </c>
      <c r="C5" s="16">
        <v>99.501000000000005</v>
      </c>
      <c r="D5" s="16">
        <v>80.875</v>
      </c>
      <c r="E5" s="16">
        <v>81.238</v>
      </c>
      <c r="F5" s="16">
        <v>104.452</v>
      </c>
      <c r="G5" s="16">
        <v>105.083</v>
      </c>
      <c r="H5" s="16">
        <v>104.98699999999999</v>
      </c>
      <c r="I5" s="16">
        <v>105.61</v>
      </c>
    </row>
    <row r="6" spans="1:9" x14ac:dyDescent="0.25">
      <c r="A6" s="15">
        <v>45295</v>
      </c>
      <c r="B6" s="16">
        <v>99.221999999999994</v>
      </c>
      <c r="C6" s="16">
        <v>99.506</v>
      </c>
      <c r="D6" s="16">
        <v>80.363</v>
      </c>
      <c r="E6" s="16">
        <v>80.722999999999999</v>
      </c>
      <c r="F6" s="16">
        <v>104.18600000000001</v>
      </c>
      <c r="G6" s="16">
        <v>104.81399999999999</v>
      </c>
      <c r="H6" s="16">
        <v>104.381</v>
      </c>
      <c r="I6" s="16">
        <v>104.999</v>
      </c>
    </row>
    <row r="7" spans="1:9" x14ac:dyDescent="0.25">
      <c r="A7" s="15">
        <v>45296</v>
      </c>
      <c r="B7" s="16">
        <v>99.287999999999997</v>
      </c>
      <c r="C7" s="16">
        <v>99.691999999999993</v>
      </c>
      <c r="D7" s="16">
        <v>80.040999999999997</v>
      </c>
      <c r="E7" s="16">
        <v>80.399000000000001</v>
      </c>
      <c r="F7" s="16">
        <v>103.57899999999999</v>
      </c>
      <c r="G7" s="16">
        <v>104.203</v>
      </c>
      <c r="H7" s="16">
        <v>103.643</v>
      </c>
      <c r="I7" s="16">
        <v>104.255</v>
      </c>
    </row>
    <row r="8" spans="1:9" x14ac:dyDescent="0.25">
      <c r="A8" s="15">
        <v>45299</v>
      </c>
      <c r="B8" s="16">
        <v>99.278000000000006</v>
      </c>
      <c r="C8" s="16">
        <v>99.691999999999993</v>
      </c>
      <c r="D8" s="16">
        <v>80.150999999999996</v>
      </c>
      <c r="E8" s="16">
        <v>80.509</v>
      </c>
      <c r="F8" s="16">
        <v>103.56399999999999</v>
      </c>
      <c r="G8" s="16">
        <v>104.188</v>
      </c>
      <c r="H8" s="16">
        <v>103.52200000000001</v>
      </c>
      <c r="I8" s="16">
        <v>104.133</v>
      </c>
    </row>
    <row r="9" spans="1:9" x14ac:dyDescent="0.25">
      <c r="A9" s="15">
        <v>45300</v>
      </c>
      <c r="B9" s="16">
        <v>99.1</v>
      </c>
      <c r="C9" s="16">
        <v>99.76</v>
      </c>
      <c r="D9" s="16">
        <v>79.956000000000003</v>
      </c>
      <c r="E9" s="16">
        <v>80.313000000000002</v>
      </c>
      <c r="F9" s="16">
        <v>103.524</v>
      </c>
      <c r="G9" s="16">
        <v>104.14700000000001</v>
      </c>
      <c r="H9" s="16">
        <v>103.32599999999999</v>
      </c>
      <c r="I9" s="16">
        <v>103.93600000000001</v>
      </c>
    </row>
    <row r="10" spans="1:9" x14ac:dyDescent="0.25">
      <c r="A10" s="15">
        <v>45301</v>
      </c>
      <c r="B10" s="16">
        <v>99.268000000000001</v>
      </c>
      <c r="C10" s="16">
        <v>99.652000000000001</v>
      </c>
      <c r="D10" s="16">
        <v>79.816000000000003</v>
      </c>
      <c r="E10" s="16">
        <v>80.171999999999997</v>
      </c>
      <c r="F10" s="16">
        <v>103.622</v>
      </c>
      <c r="G10" s="16">
        <v>104.246</v>
      </c>
      <c r="H10" s="16">
        <v>103.15</v>
      </c>
      <c r="I10" s="16">
        <v>103.758</v>
      </c>
    </row>
    <row r="11" spans="1:9" x14ac:dyDescent="0.25">
      <c r="A11" s="15">
        <v>45302</v>
      </c>
      <c r="B11" s="16">
        <v>99.340999999999994</v>
      </c>
      <c r="C11" s="16">
        <v>99.381</v>
      </c>
      <c r="D11" s="16">
        <v>80.031999999999996</v>
      </c>
      <c r="E11" s="16">
        <v>80.388999999999996</v>
      </c>
      <c r="F11" s="16">
        <v>103.473</v>
      </c>
      <c r="G11" s="16">
        <v>104.095</v>
      </c>
      <c r="H11" s="16">
        <v>103.738</v>
      </c>
      <c r="I11" s="16">
        <v>104.35</v>
      </c>
    </row>
    <row r="12" spans="1:9" x14ac:dyDescent="0.25">
      <c r="A12" s="15">
        <v>45303</v>
      </c>
      <c r="B12" s="16">
        <v>99.457999999999998</v>
      </c>
      <c r="C12" s="16">
        <v>99.481999999999999</v>
      </c>
      <c r="D12" s="16">
        <v>80.433999999999997</v>
      </c>
      <c r="E12" s="16">
        <v>80.793000000000006</v>
      </c>
      <c r="F12" s="16">
        <v>103.989</v>
      </c>
      <c r="G12" s="16">
        <v>104.61499999999999</v>
      </c>
      <c r="H12" s="16">
        <v>104.03700000000001</v>
      </c>
      <c r="I12" s="16">
        <v>104.651</v>
      </c>
    </row>
    <row r="13" spans="1:9" x14ac:dyDescent="0.25">
      <c r="A13" s="15">
        <v>45306</v>
      </c>
      <c r="B13" s="16">
        <v>99.236999999999995</v>
      </c>
      <c r="C13" s="16">
        <v>99.286000000000001</v>
      </c>
      <c r="D13" s="16">
        <v>80.488</v>
      </c>
      <c r="E13" s="16">
        <v>80.846999999999994</v>
      </c>
      <c r="F13" s="16">
        <v>104.185</v>
      </c>
      <c r="G13" s="16">
        <v>104.812</v>
      </c>
      <c r="H13" s="16">
        <v>104.06399999999999</v>
      </c>
      <c r="I13" s="16">
        <v>104.678</v>
      </c>
    </row>
    <row r="14" spans="1:9" x14ac:dyDescent="0.25">
      <c r="A14" s="15">
        <v>45307</v>
      </c>
      <c r="B14" s="16">
        <v>99.216999999999999</v>
      </c>
      <c r="C14" s="16">
        <v>99.265000000000001</v>
      </c>
      <c r="D14" s="16">
        <v>80.192999999999998</v>
      </c>
      <c r="E14" s="16">
        <v>80.55</v>
      </c>
      <c r="F14" s="16">
        <v>104.035</v>
      </c>
      <c r="G14" s="16">
        <v>104.661</v>
      </c>
      <c r="H14" s="16">
        <v>103.554</v>
      </c>
      <c r="I14" s="16">
        <v>104.164</v>
      </c>
    </row>
    <row r="15" spans="1:9" x14ac:dyDescent="0.25">
      <c r="A15" s="15">
        <v>45308</v>
      </c>
      <c r="B15" s="16">
        <v>99.337999999999994</v>
      </c>
      <c r="C15" s="16">
        <v>99.379000000000005</v>
      </c>
      <c r="D15" s="16">
        <v>80.088999999999999</v>
      </c>
      <c r="E15" s="16">
        <v>80.445999999999998</v>
      </c>
      <c r="F15" s="16">
        <v>103.605</v>
      </c>
      <c r="G15" s="16">
        <v>104.22799999999999</v>
      </c>
      <c r="H15" s="16">
        <v>103.486</v>
      </c>
      <c r="I15" s="16">
        <v>104.096</v>
      </c>
    </row>
    <row r="16" spans="1:9" x14ac:dyDescent="0.25">
      <c r="A16" s="15">
        <v>45309</v>
      </c>
      <c r="B16" s="16">
        <v>99.447999999999993</v>
      </c>
      <c r="C16" s="16">
        <v>99.492000000000004</v>
      </c>
      <c r="D16" s="16">
        <v>80.006</v>
      </c>
      <c r="E16" s="16">
        <v>80.361999999999995</v>
      </c>
      <c r="F16" s="16">
        <v>103.346</v>
      </c>
      <c r="G16" s="16">
        <v>103.96599999999999</v>
      </c>
      <c r="H16" s="16">
        <v>103.33499999999999</v>
      </c>
      <c r="I16" s="16">
        <v>103.943</v>
      </c>
    </row>
    <row r="17" spans="1:9" x14ac:dyDescent="0.25">
      <c r="A17" s="15">
        <v>45310</v>
      </c>
      <c r="B17" s="16">
        <v>99.311000000000007</v>
      </c>
      <c r="C17" s="16">
        <v>99.376999999999995</v>
      </c>
      <c r="D17" s="16">
        <v>80.233000000000004</v>
      </c>
      <c r="E17" s="16">
        <v>80.59</v>
      </c>
      <c r="F17" s="16">
        <v>103.512</v>
      </c>
      <c r="G17" s="16">
        <v>104.133</v>
      </c>
      <c r="H17" s="16">
        <v>103.643</v>
      </c>
      <c r="I17" s="16">
        <v>104.253</v>
      </c>
    </row>
    <row r="18" spans="1:9" x14ac:dyDescent="0.25">
      <c r="A18" s="15">
        <v>45313</v>
      </c>
      <c r="B18" s="16">
        <v>98.95</v>
      </c>
      <c r="C18" s="16">
        <v>99.4</v>
      </c>
      <c r="D18" s="16">
        <v>80.221000000000004</v>
      </c>
      <c r="E18" s="16">
        <v>80.578000000000003</v>
      </c>
      <c r="F18" s="16">
        <v>103.571</v>
      </c>
      <c r="G18" s="16">
        <v>104.193</v>
      </c>
      <c r="H18" s="16">
        <v>103.6</v>
      </c>
      <c r="I18" s="16">
        <v>104.21</v>
      </c>
    </row>
    <row r="19" spans="1:9" x14ac:dyDescent="0.25">
      <c r="A19" s="15">
        <v>45314</v>
      </c>
      <c r="B19" s="16">
        <v>99.216999999999999</v>
      </c>
      <c r="C19" s="16">
        <v>99.263999999999996</v>
      </c>
      <c r="D19" s="16">
        <v>80.141999999999996</v>
      </c>
      <c r="E19" s="16">
        <v>80.498000000000005</v>
      </c>
      <c r="F19" s="16">
        <v>103.53</v>
      </c>
      <c r="G19" s="16">
        <v>104.151</v>
      </c>
      <c r="H19" s="16">
        <v>103.4</v>
      </c>
      <c r="I19" s="16">
        <v>104.71</v>
      </c>
    </row>
    <row r="20" spans="1:9" x14ac:dyDescent="0.25">
      <c r="A20" s="15">
        <v>45315</v>
      </c>
      <c r="B20" s="16">
        <v>99.438000000000002</v>
      </c>
      <c r="C20" s="16">
        <v>99.471999999999994</v>
      </c>
      <c r="D20" s="16">
        <v>80.08</v>
      </c>
      <c r="E20" s="16">
        <v>80.436000000000007</v>
      </c>
      <c r="F20" s="16">
        <v>103.73099999999999</v>
      </c>
      <c r="G20" s="16">
        <v>104.35299999999999</v>
      </c>
      <c r="H20" s="16">
        <v>103.44799999999999</v>
      </c>
      <c r="I20" s="16">
        <v>104.056</v>
      </c>
    </row>
    <row r="21" spans="1:9" x14ac:dyDescent="0.25">
      <c r="A21" s="15">
        <v>45316</v>
      </c>
      <c r="B21" s="16">
        <v>98.95</v>
      </c>
      <c r="C21" s="16">
        <v>99.4</v>
      </c>
      <c r="D21" s="16">
        <v>80.424999999999997</v>
      </c>
      <c r="E21" s="16">
        <v>80.781999999999996</v>
      </c>
      <c r="F21" s="16">
        <v>103.747</v>
      </c>
      <c r="G21" s="16">
        <v>104.369</v>
      </c>
      <c r="H21" s="16">
        <v>103.86</v>
      </c>
      <c r="I21" s="16">
        <v>104.471</v>
      </c>
    </row>
    <row r="22" spans="1:9" x14ac:dyDescent="0.25">
      <c r="A22" s="15">
        <v>45317</v>
      </c>
      <c r="B22" s="16">
        <v>99.447999999999993</v>
      </c>
      <c r="C22" s="16">
        <v>99.512</v>
      </c>
      <c r="D22" s="16">
        <v>80.47</v>
      </c>
      <c r="E22" s="16">
        <v>80.826999999999998</v>
      </c>
      <c r="F22" s="16">
        <v>103.767</v>
      </c>
      <c r="G22" s="16">
        <v>104.389</v>
      </c>
      <c r="H22" s="16">
        <v>103.858</v>
      </c>
      <c r="I22" s="16">
        <v>104.46899999999999</v>
      </c>
    </row>
    <row r="23" spans="1:9" x14ac:dyDescent="0.25">
      <c r="A23" s="15">
        <v>45320</v>
      </c>
      <c r="B23" s="16">
        <v>99.05</v>
      </c>
      <c r="C23" s="16">
        <v>99.358999999999995</v>
      </c>
      <c r="D23" s="16">
        <v>80.762</v>
      </c>
      <c r="E23" s="16">
        <v>81.12</v>
      </c>
      <c r="F23" s="16">
        <v>103.83499999999999</v>
      </c>
      <c r="G23" s="16">
        <v>104.45699999999999</v>
      </c>
      <c r="H23" s="16">
        <v>104.072</v>
      </c>
      <c r="I23" s="16">
        <v>104.684</v>
      </c>
    </row>
    <row r="24" spans="1:9" x14ac:dyDescent="0.25">
      <c r="A24" s="15">
        <v>45321</v>
      </c>
      <c r="B24" s="16">
        <v>99.230999999999995</v>
      </c>
      <c r="C24" s="16">
        <v>99.277000000000001</v>
      </c>
      <c r="D24" s="16">
        <v>80.945999999999998</v>
      </c>
      <c r="E24" s="16">
        <v>81.305000000000007</v>
      </c>
      <c r="F24" s="16">
        <v>104.348</v>
      </c>
      <c r="G24" s="16">
        <v>104.974</v>
      </c>
      <c r="H24" s="16">
        <v>103.72</v>
      </c>
      <c r="I24" s="16">
        <v>105.09</v>
      </c>
    </row>
    <row r="25" spans="1:9" x14ac:dyDescent="0.25">
      <c r="A25" s="15">
        <v>45322</v>
      </c>
      <c r="B25" s="16">
        <v>99.457999999999998</v>
      </c>
      <c r="C25" s="16">
        <v>99.512</v>
      </c>
      <c r="D25" s="16">
        <v>81.033000000000001</v>
      </c>
      <c r="E25" s="16">
        <v>81.391999999999996</v>
      </c>
      <c r="F25" s="16">
        <v>104.32599999999999</v>
      </c>
      <c r="G25" s="16">
        <v>104.95099999999999</v>
      </c>
      <c r="H25" s="16">
        <v>104.06</v>
      </c>
      <c r="I25" s="16">
        <v>105.55</v>
      </c>
    </row>
    <row r="26" spans="1:9" x14ac:dyDescent="0.25">
      <c r="A26" s="15">
        <v>45323</v>
      </c>
      <c r="B26" s="16">
        <v>99.457999999999998</v>
      </c>
      <c r="C26" s="16">
        <v>99.512</v>
      </c>
      <c r="D26" s="16">
        <v>81.19</v>
      </c>
      <c r="E26" s="16">
        <v>81.55</v>
      </c>
      <c r="F26" s="16">
        <v>104.55800000000001</v>
      </c>
      <c r="G26" s="16">
        <v>105.185</v>
      </c>
      <c r="H26" s="16">
        <v>104.619</v>
      </c>
      <c r="I26" s="16">
        <v>105.23399999999999</v>
      </c>
    </row>
    <row r="27" spans="1:9" x14ac:dyDescent="0.25">
      <c r="A27" s="15">
        <v>45324</v>
      </c>
      <c r="B27" s="16">
        <v>99.328000000000003</v>
      </c>
      <c r="C27" s="16">
        <v>99.375</v>
      </c>
      <c r="D27" s="16">
        <v>80.597999999999999</v>
      </c>
      <c r="E27" s="16">
        <v>80.954999999999998</v>
      </c>
      <c r="F27" s="16">
        <v>104.164</v>
      </c>
      <c r="G27" s="16">
        <v>104.788</v>
      </c>
      <c r="H27" s="16">
        <v>104.2</v>
      </c>
      <c r="I27" s="16">
        <v>105.69</v>
      </c>
    </row>
    <row r="28" spans="1:9" x14ac:dyDescent="0.25">
      <c r="A28" s="15">
        <v>45327</v>
      </c>
      <c r="B28" s="16">
        <v>98.95</v>
      </c>
      <c r="C28" s="16">
        <v>99.4</v>
      </c>
      <c r="D28" s="16">
        <v>80.855999999999995</v>
      </c>
      <c r="E28" s="16">
        <v>81.213999999999999</v>
      </c>
      <c r="F28" s="16">
        <v>104.56</v>
      </c>
      <c r="G28" s="16">
        <v>105.18600000000001</v>
      </c>
      <c r="H28" s="16">
        <v>104.264</v>
      </c>
      <c r="I28" s="16">
        <v>104.876</v>
      </c>
    </row>
    <row r="29" spans="1:9" x14ac:dyDescent="0.25">
      <c r="A29" s="15">
        <v>45328</v>
      </c>
      <c r="B29" s="16">
        <v>99.340999999999994</v>
      </c>
      <c r="C29" s="16">
        <v>99.397999999999996</v>
      </c>
      <c r="D29" s="16">
        <v>81.061000000000007</v>
      </c>
      <c r="E29" s="16">
        <v>81.42</v>
      </c>
      <c r="F29" s="16">
        <v>103.998</v>
      </c>
      <c r="G29" s="16">
        <v>104.62</v>
      </c>
      <c r="H29" s="16">
        <v>104.223</v>
      </c>
      <c r="I29" s="16">
        <v>104.83499999999999</v>
      </c>
    </row>
    <row r="30" spans="1:9" x14ac:dyDescent="0.25">
      <c r="A30" s="15">
        <v>45329</v>
      </c>
      <c r="B30" s="16">
        <v>99.328999999999994</v>
      </c>
      <c r="C30" s="16">
        <v>99.388000000000005</v>
      </c>
      <c r="D30" s="16">
        <v>80.972999999999999</v>
      </c>
      <c r="E30" s="16">
        <v>81.331000000000003</v>
      </c>
      <c r="F30" s="16">
        <v>104.352</v>
      </c>
      <c r="G30" s="16">
        <v>104.977</v>
      </c>
      <c r="H30" s="16">
        <v>104.01900000000001</v>
      </c>
      <c r="I30" s="16">
        <v>104.629</v>
      </c>
    </row>
    <row r="31" spans="1:9" x14ac:dyDescent="0.25">
      <c r="A31" s="15">
        <v>45330</v>
      </c>
      <c r="B31" s="16">
        <v>99.241</v>
      </c>
      <c r="C31" s="16">
        <v>99.284000000000006</v>
      </c>
      <c r="D31" s="16">
        <v>80.948999999999998</v>
      </c>
      <c r="E31" s="16">
        <v>81.307000000000002</v>
      </c>
      <c r="F31" s="16">
        <v>104.379</v>
      </c>
      <c r="G31" s="16">
        <v>105.003</v>
      </c>
      <c r="H31" s="16">
        <v>104.07899999999999</v>
      </c>
      <c r="I31" s="16">
        <v>104.68899999999999</v>
      </c>
    </row>
    <row r="32" spans="1:9" x14ac:dyDescent="0.25">
      <c r="A32" s="15">
        <v>45331</v>
      </c>
      <c r="B32" s="16">
        <v>99.21</v>
      </c>
      <c r="C32" s="16">
        <v>99.253</v>
      </c>
      <c r="D32" s="16">
        <v>81.05</v>
      </c>
      <c r="E32" s="16">
        <v>81.408000000000001</v>
      </c>
      <c r="F32" s="16">
        <v>104.241</v>
      </c>
      <c r="G32" s="16">
        <v>104.864</v>
      </c>
      <c r="H32" s="16">
        <v>104.114</v>
      </c>
      <c r="I32" s="16">
        <v>104.724</v>
      </c>
    </row>
    <row r="33" spans="1:9" x14ac:dyDescent="0.25">
      <c r="A33" s="15">
        <v>45334</v>
      </c>
      <c r="B33" s="16">
        <v>99.361000000000004</v>
      </c>
      <c r="C33" s="16">
        <v>99.421000000000006</v>
      </c>
      <c r="D33" s="16">
        <v>81.167000000000002</v>
      </c>
      <c r="E33" s="16">
        <v>81.525000000000006</v>
      </c>
      <c r="F33" s="16">
        <v>104.19199999999999</v>
      </c>
      <c r="G33" s="16">
        <v>104.815</v>
      </c>
      <c r="H33" s="16">
        <v>104.27200000000001</v>
      </c>
      <c r="I33" s="16">
        <v>104.883</v>
      </c>
    </row>
    <row r="34" spans="1:9" x14ac:dyDescent="0.25">
      <c r="A34" s="15">
        <v>45335</v>
      </c>
      <c r="B34" s="16">
        <v>99.210999999999999</v>
      </c>
      <c r="C34" s="16">
        <v>99.631</v>
      </c>
      <c r="D34" s="16">
        <v>80.837000000000003</v>
      </c>
      <c r="E34" s="16">
        <v>81.194000000000003</v>
      </c>
      <c r="F34" s="16">
        <v>104.22499999999999</v>
      </c>
      <c r="G34" s="16">
        <v>104.848</v>
      </c>
      <c r="H34" s="16">
        <v>103.9</v>
      </c>
      <c r="I34" s="16">
        <v>104.71</v>
      </c>
    </row>
    <row r="35" spans="1:9" x14ac:dyDescent="0.25">
      <c r="A35" s="15">
        <v>45336</v>
      </c>
      <c r="B35" s="16">
        <v>99.313999999999993</v>
      </c>
      <c r="C35" s="16">
        <v>99.405000000000001</v>
      </c>
      <c r="D35" s="16">
        <v>81.138999999999996</v>
      </c>
      <c r="E35" s="16">
        <v>81.497</v>
      </c>
      <c r="F35" s="16">
        <v>104.041</v>
      </c>
      <c r="G35" s="16">
        <v>104.66200000000001</v>
      </c>
      <c r="H35" s="16">
        <v>104.19499999999999</v>
      </c>
      <c r="I35" s="16">
        <v>104.806</v>
      </c>
    </row>
    <row r="36" spans="1:9" x14ac:dyDescent="0.25">
      <c r="A36" s="15">
        <v>45337</v>
      </c>
      <c r="B36" s="16">
        <v>99.468000000000004</v>
      </c>
      <c r="C36" s="16">
        <v>99.531999999999996</v>
      </c>
      <c r="D36" s="16">
        <v>81.063999999999993</v>
      </c>
      <c r="E36" s="16">
        <v>81.421000000000006</v>
      </c>
      <c r="F36" s="16">
        <v>104.182</v>
      </c>
      <c r="G36" s="16">
        <v>104.804</v>
      </c>
      <c r="H36" s="16">
        <v>103.928</v>
      </c>
      <c r="I36" s="16">
        <v>104.536</v>
      </c>
    </row>
    <row r="37" spans="1:9" x14ac:dyDescent="0.25">
      <c r="A37" s="15">
        <v>45338</v>
      </c>
      <c r="B37" s="16">
        <v>99.447999999999993</v>
      </c>
      <c r="C37" s="16">
        <v>99.512</v>
      </c>
      <c r="D37" s="16">
        <v>80.941000000000003</v>
      </c>
      <c r="E37" s="16">
        <v>81.296999999999997</v>
      </c>
      <c r="F37" s="16">
        <v>103.843</v>
      </c>
      <c r="G37" s="16">
        <v>104.462</v>
      </c>
      <c r="H37" s="16">
        <v>103.999</v>
      </c>
      <c r="I37" s="16">
        <v>104.608</v>
      </c>
    </row>
    <row r="38" spans="1:9" x14ac:dyDescent="0.25">
      <c r="A38" s="15">
        <v>45341</v>
      </c>
      <c r="B38" s="16">
        <v>99.253</v>
      </c>
      <c r="C38" s="16">
        <v>99.293999999999997</v>
      </c>
      <c r="D38" s="16">
        <v>80.885999999999996</v>
      </c>
      <c r="E38" s="16">
        <v>81.242000000000004</v>
      </c>
      <c r="F38" s="16">
        <v>103.96</v>
      </c>
      <c r="G38" s="16">
        <v>104.58</v>
      </c>
      <c r="H38" s="16">
        <v>103.95</v>
      </c>
      <c r="I38" s="16">
        <v>104.87</v>
      </c>
    </row>
    <row r="39" spans="1:9" x14ac:dyDescent="0.25">
      <c r="A39" s="15">
        <v>45342</v>
      </c>
      <c r="B39" s="16">
        <v>99.224999999999994</v>
      </c>
      <c r="C39" s="16">
        <v>99.885000000000005</v>
      </c>
      <c r="D39" s="16">
        <v>81.27</v>
      </c>
      <c r="E39" s="16">
        <v>81.88</v>
      </c>
      <c r="F39" s="16">
        <v>103.84399999999999</v>
      </c>
      <c r="G39" s="16">
        <v>104.46299999999999</v>
      </c>
      <c r="H39" s="16">
        <v>103.86499999999999</v>
      </c>
      <c r="I39" s="16">
        <v>104.925</v>
      </c>
    </row>
    <row r="40" spans="1:9" x14ac:dyDescent="0.25">
      <c r="A40" s="15">
        <v>45343</v>
      </c>
      <c r="B40" s="16">
        <v>99.227999999999994</v>
      </c>
      <c r="C40" s="16">
        <v>99.594999999999999</v>
      </c>
      <c r="D40" s="16">
        <v>80.718000000000004</v>
      </c>
      <c r="E40" s="16">
        <v>81.072999999999993</v>
      </c>
      <c r="F40" s="16">
        <v>104.06399999999999</v>
      </c>
      <c r="G40" s="16">
        <v>104.684</v>
      </c>
      <c r="H40" s="16">
        <v>103.96</v>
      </c>
      <c r="I40" s="16">
        <v>104.83</v>
      </c>
    </row>
    <row r="41" spans="1:9" x14ac:dyDescent="0.25">
      <c r="A41" s="15">
        <v>45344</v>
      </c>
      <c r="B41" s="16">
        <v>99.21</v>
      </c>
      <c r="C41" s="16">
        <v>99.5</v>
      </c>
      <c r="D41" s="16">
        <v>80.718999999999994</v>
      </c>
      <c r="E41" s="16">
        <v>81.072999999999993</v>
      </c>
      <c r="F41" s="16">
        <v>103.947</v>
      </c>
      <c r="G41" s="16">
        <v>104.566</v>
      </c>
      <c r="H41" s="16">
        <v>103.95</v>
      </c>
      <c r="I41" s="16">
        <v>104.8</v>
      </c>
    </row>
    <row r="42" spans="1:9" x14ac:dyDescent="0.25">
      <c r="A42" s="15">
        <v>45345</v>
      </c>
      <c r="B42" s="16">
        <v>99.305000000000007</v>
      </c>
      <c r="C42" s="16">
        <v>99.774000000000001</v>
      </c>
      <c r="D42" s="16">
        <v>81.397000000000006</v>
      </c>
      <c r="E42" s="16">
        <v>81.754999999999995</v>
      </c>
      <c r="F42" s="16">
        <v>104.58199999999999</v>
      </c>
      <c r="G42" s="16">
        <v>105.205</v>
      </c>
      <c r="H42" s="16">
        <v>103.955</v>
      </c>
      <c r="I42" s="16">
        <v>105.045</v>
      </c>
    </row>
    <row r="43" spans="1:9" x14ac:dyDescent="0.25">
      <c r="A43" s="15">
        <v>45348</v>
      </c>
      <c r="B43" s="16">
        <v>99.284999999999997</v>
      </c>
      <c r="C43" s="16">
        <v>99.572000000000003</v>
      </c>
      <c r="D43" s="16">
        <v>80.912999999999997</v>
      </c>
      <c r="E43" s="16">
        <v>81.268000000000001</v>
      </c>
      <c r="F43" s="16">
        <v>104.18600000000001</v>
      </c>
      <c r="G43" s="16">
        <v>104.807</v>
      </c>
      <c r="H43" s="16">
        <v>103.96</v>
      </c>
      <c r="I43" s="16">
        <v>104.97</v>
      </c>
    </row>
    <row r="44" spans="1:9" x14ac:dyDescent="0.25">
      <c r="A44" s="15">
        <v>45349</v>
      </c>
      <c r="B44" s="16">
        <v>99.266000000000005</v>
      </c>
      <c r="C44" s="16">
        <v>99.435000000000002</v>
      </c>
      <c r="D44" s="16">
        <v>80.885000000000005</v>
      </c>
      <c r="E44" s="16">
        <v>81.239999999999995</v>
      </c>
      <c r="F44" s="16">
        <v>104.145</v>
      </c>
      <c r="G44" s="16">
        <v>104.765</v>
      </c>
      <c r="H44" s="16">
        <v>103.96</v>
      </c>
      <c r="I44" s="16">
        <v>104.99</v>
      </c>
    </row>
    <row r="45" spans="1:9" x14ac:dyDescent="0.25">
      <c r="A45" s="15">
        <v>45350</v>
      </c>
      <c r="B45" s="16">
        <v>99.179000000000002</v>
      </c>
      <c r="C45" s="16">
        <v>99.635000000000005</v>
      </c>
      <c r="D45" s="16">
        <v>80.914000000000001</v>
      </c>
      <c r="E45" s="16">
        <v>81.269000000000005</v>
      </c>
      <c r="F45" s="16">
        <v>104.011</v>
      </c>
      <c r="G45" s="16">
        <v>104.63</v>
      </c>
      <c r="H45" s="16">
        <v>103.97</v>
      </c>
      <c r="I45" s="16">
        <v>105.23</v>
      </c>
    </row>
    <row r="46" spans="1:9" x14ac:dyDescent="0.25">
      <c r="A46" s="15">
        <v>45351</v>
      </c>
      <c r="B46" s="16">
        <v>98.992000000000004</v>
      </c>
      <c r="C46" s="16">
        <v>99.373000000000005</v>
      </c>
      <c r="D46" s="16">
        <v>80.995000000000005</v>
      </c>
      <c r="E46" s="16">
        <v>81.349999999999994</v>
      </c>
      <c r="F46" s="16">
        <v>104.154</v>
      </c>
      <c r="G46" s="16">
        <v>104.774</v>
      </c>
      <c r="H46" s="16">
        <v>103.9</v>
      </c>
      <c r="I46" s="16">
        <v>105.19</v>
      </c>
    </row>
    <row r="47" spans="1:9" x14ac:dyDescent="0.25">
      <c r="A47" s="15">
        <v>45352</v>
      </c>
      <c r="B47" s="16">
        <v>99.271000000000001</v>
      </c>
      <c r="C47" s="16">
        <v>99.31</v>
      </c>
      <c r="D47" s="16">
        <v>81.099000000000004</v>
      </c>
      <c r="E47" s="16">
        <v>81.453999999999994</v>
      </c>
      <c r="F47" s="16">
        <v>103.90900000000001</v>
      </c>
      <c r="G47" s="16">
        <v>104.527</v>
      </c>
      <c r="H47" s="16">
        <v>104.08</v>
      </c>
      <c r="I47" s="16">
        <v>105.45</v>
      </c>
    </row>
    <row r="48" spans="1:9" x14ac:dyDescent="0.25">
      <c r="A48" s="15">
        <v>45355</v>
      </c>
      <c r="B48" s="16">
        <v>99.284000000000006</v>
      </c>
      <c r="C48" s="16">
        <v>99.491</v>
      </c>
      <c r="D48" s="16">
        <v>81.186999999999998</v>
      </c>
      <c r="E48" s="16">
        <v>81.542000000000002</v>
      </c>
      <c r="F48" s="16">
        <v>104.498</v>
      </c>
      <c r="G48" s="16">
        <v>105.12</v>
      </c>
      <c r="H48" s="16">
        <v>104.23</v>
      </c>
      <c r="I48" s="16">
        <v>105.45</v>
      </c>
    </row>
    <row r="49" spans="1:9" x14ac:dyDescent="0.25">
      <c r="A49" s="15">
        <v>45356</v>
      </c>
      <c r="B49" s="16">
        <v>99.100999999999999</v>
      </c>
      <c r="C49" s="16">
        <v>99.424000000000007</v>
      </c>
      <c r="D49" s="16">
        <v>81.376000000000005</v>
      </c>
      <c r="E49" s="16">
        <v>81.731999999999999</v>
      </c>
      <c r="F49" s="16">
        <v>104.467</v>
      </c>
      <c r="G49" s="16">
        <v>105.08799999999999</v>
      </c>
      <c r="H49" s="16">
        <v>104.658</v>
      </c>
      <c r="I49" s="16">
        <v>105.26900000000001</v>
      </c>
    </row>
    <row r="50" spans="1:9" x14ac:dyDescent="0.25">
      <c r="A50" s="15">
        <v>45357</v>
      </c>
      <c r="B50" s="16">
        <v>99.212000000000003</v>
      </c>
      <c r="C50" s="16">
        <v>99.701999999999998</v>
      </c>
      <c r="D50" s="16">
        <v>81.524000000000001</v>
      </c>
      <c r="E50" s="16">
        <v>81.881</v>
      </c>
      <c r="F50" s="16">
        <v>104.883</v>
      </c>
      <c r="G50" s="16">
        <v>105.50700000000001</v>
      </c>
      <c r="H50" s="16">
        <v>104.49</v>
      </c>
      <c r="I50" s="16">
        <v>105.67</v>
      </c>
    </row>
    <row r="51" spans="1:9" x14ac:dyDescent="0.25">
      <c r="A51" s="15">
        <v>45358</v>
      </c>
      <c r="B51" s="16">
        <v>99.239000000000004</v>
      </c>
      <c r="C51" s="16">
        <v>99.521000000000001</v>
      </c>
      <c r="D51" s="16">
        <v>81.703000000000003</v>
      </c>
      <c r="E51" s="16">
        <v>82.06</v>
      </c>
      <c r="F51" s="16">
        <v>104.779</v>
      </c>
      <c r="G51" s="16">
        <v>105.402</v>
      </c>
      <c r="H51" s="16">
        <v>104.995</v>
      </c>
      <c r="I51" s="16">
        <v>105.608</v>
      </c>
    </row>
    <row r="52" spans="1:9" x14ac:dyDescent="0.25">
      <c r="A52" s="15">
        <v>45359</v>
      </c>
      <c r="B52" s="16">
        <v>99.24</v>
      </c>
      <c r="C52" s="16">
        <v>99.65</v>
      </c>
      <c r="D52" s="16">
        <v>81.701999999999998</v>
      </c>
      <c r="E52" s="16">
        <v>82.058999999999997</v>
      </c>
      <c r="F52" s="16">
        <v>105.09099999999999</v>
      </c>
      <c r="G52" s="16">
        <v>105.71599999999999</v>
      </c>
      <c r="H52" s="16">
        <v>104.85</v>
      </c>
      <c r="I52" s="16">
        <v>106.35</v>
      </c>
    </row>
    <row r="53" spans="1:9" x14ac:dyDescent="0.25">
      <c r="A53" s="15">
        <v>45362</v>
      </c>
      <c r="B53" s="16">
        <v>99.296999999999997</v>
      </c>
      <c r="C53" s="16">
        <v>99.334000000000003</v>
      </c>
      <c r="D53" s="16">
        <v>81.614999999999995</v>
      </c>
      <c r="E53" s="16">
        <v>81.971000000000004</v>
      </c>
      <c r="F53" s="16">
        <v>104.84399999999999</v>
      </c>
      <c r="G53" s="16">
        <v>105.467</v>
      </c>
      <c r="H53" s="16">
        <v>104.84</v>
      </c>
      <c r="I53" s="16">
        <v>106.13</v>
      </c>
    </row>
    <row r="54" spans="1:9" x14ac:dyDescent="0.25">
      <c r="A54" s="15">
        <v>45363</v>
      </c>
      <c r="B54" s="16">
        <v>99.302999999999997</v>
      </c>
      <c r="C54" s="16">
        <v>99.34</v>
      </c>
      <c r="D54" s="16">
        <v>81.873000000000005</v>
      </c>
      <c r="E54" s="16">
        <v>82.230999999999995</v>
      </c>
      <c r="F54" s="16">
        <v>105.221</v>
      </c>
      <c r="G54" s="16">
        <v>105.846</v>
      </c>
      <c r="H54" s="16">
        <v>105.181</v>
      </c>
      <c r="I54" s="16">
        <v>105.795</v>
      </c>
    </row>
    <row r="55" spans="1:9" x14ac:dyDescent="0.25">
      <c r="A55" s="15">
        <v>45364</v>
      </c>
      <c r="B55" s="16">
        <v>99.296999999999997</v>
      </c>
      <c r="C55" s="16">
        <v>99.334000000000003</v>
      </c>
      <c r="D55" s="16">
        <v>81.798000000000002</v>
      </c>
      <c r="E55" s="16">
        <v>82.155000000000001</v>
      </c>
      <c r="F55" s="16">
        <v>105.31399999999999</v>
      </c>
      <c r="G55" s="16">
        <v>105.94</v>
      </c>
      <c r="H55" s="16">
        <v>105.136</v>
      </c>
      <c r="I55" s="16">
        <v>105.749</v>
      </c>
    </row>
    <row r="56" spans="1:9" x14ac:dyDescent="0.25">
      <c r="A56" s="15">
        <v>45365</v>
      </c>
      <c r="B56" s="16">
        <v>99.284999999999997</v>
      </c>
      <c r="C56" s="16">
        <v>99.320999999999998</v>
      </c>
      <c r="D56" s="16">
        <v>81.814999999999998</v>
      </c>
      <c r="E56" s="16">
        <v>82.171999999999997</v>
      </c>
      <c r="F56" s="16">
        <v>105.176</v>
      </c>
      <c r="G56" s="16">
        <v>105.801</v>
      </c>
      <c r="H56" s="16">
        <v>105.25</v>
      </c>
      <c r="I56" s="16">
        <v>106.13</v>
      </c>
    </row>
    <row r="57" spans="1:9" x14ac:dyDescent="0.25">
      <c r="A57" s="15">
        <v>45366</v>
      </c>
      <c r="B57" s="16">
        <v>99.295000000000002</v>
      </c>
      <c r="C57" s="16">
        <v>99.331000000000003</v>
      </c>
      <c r="D57" s="16">
        <v>81.897999999999996</v>
      </c>
      <c r="E57" s="16">
        <v>82.254999999999995</v>
      </c>
      <c r="F57" s="16">
        <v>105.169</v>
      </c>
      <c r="G57" s="16">
        <v>105.79300000000001</v>
      </c>
      <c r="H57" s="16">
        <v>104.98</v>
      </c>
      <c r="I57" s="16">
        <v>106.2</v>
      </c>
    </row>
    <row r="58" spans="1:9" x14ac:dyDescent="0.25">
      <c r="A58" s="15">
        <v>45369</v>
      </c>
      <c r="B58" s="16">
        <v>99.308000000000007</v>
      </c>
      <c r="C58" s="16">
        <v>99.343999999999994</v>
      </c>
      <c r="D58" s="16">
        <v>81.837000000000003</v>
      </c>
      <c r="E58" s="16">
        <v>82.192999999999998</v>
      </c>
      <c r="F58" s="16">
        <v>105.17</v>
      </c>
      <c r="G58" s="16">
        <v>105.794</v>
      </c>
      <c r="H58" s="16">
        <v>104.91</v>
      </c>
      <c r="I58" s="16">
        <v>106.09</v>
      </c>
    </row>
    <row r="59" spans="1:9" x14ac:dyDescent="0.25">
      <c r="A59" s="15">
        <v>45370</v>
      </c>
      <c r="B59" s="16">
        <v>99.302999999999997</v>
      </c>
      <c r="C59" s="16">
        <v>99.337999999999994</v>
      </c>
      <c r="D59" s="16">
        <v>81.843999999999994</v>
      </c>
      <c r="E59" s="16">
        <v>82.2</v>
      </c>
      <c r="F59" s="16">
        <v>105.18899999999999</v>
      </c>
      <c r="G59" s="16">
        <v>105.813</v>
      </c>
      <c r="H59" s="16">
        <v>105.24</v>
      </c>
      <c r="I59" s="16">
        <v>106.13</v>
      </c>
    </row>
    <row r="60" spans="1:9" x14ac:dyDescent="0.25">
      <c r="A60" s="15">
        <v>45371</v>
      </c>
      <c r="B60" s="16">
        <v>99.295000000000002</v>
      </c>
      <c r="C60" s="16">
        <v>99.33</v>
      </c>
      <c r="D60" s="16">
        <v>81.981999999999999</v>
      </c>
      <c r="E60" s="16">
        <v>82.338999999999999</v>
      </c>
      <c r="F60" s="16">
        <v>105.306</v>
      </c>
      <c r="G60" s="16">
        <v>105.931</v>
      </c>
      <c r="H60" s="16">
        <v>105.15</v>
      </c>
      <c r="I60" s="16">
        <v>106.25</v>
      </c>
    </row>
    <row r="61" spans="1:9" x14ac:dyDescent="0.25">
      <c r="A61" s="15">
        <v>45372</v>
      </c>
      <c r="B61" s="16">
        <v>99.328999999999994</v>
      </c>
      <c r="C61" s="16">
        <v>99.364000000000004</v>
      </c>
      <c r="D61" s="16">
        <v>82.2</v>
      </c>
      <c r="E61" s="16">
        <v>82.558000000000007</v>
      </c>
      <c r="F61" s="16">
        <v>105.396</v>
      </c>
      <c r="G61" s="16">
        <v>106.021</v>
      </c>
      <c r="H61" s="16">
        <v>105.3</v>
      </c>
      <c r="I61" s="16">
        <v>106.43</v>
      </c>
    </row>
    <row r="62" spans="1:9" x14ac:dyDescent="0.25">
      <c r="A62" s="15">
        <v>45373</v>
      </c>
      <c r="B62" s="16">
        <v>99.337999999999994</v>
      </c>
      <c r="C62" s="16">
        <v>99.372</v>
      </c>
      <c r="D62" s="16">
        <v>82.311000000000007</v>
      </c>
      <c r="E62" s="16">
        <v>82.668999999999997</v>
      </c>
      <c r="F62" s="16">
        <v>105.639</v>
      </c>
      <c r="G62" s="16">
        <v>106.26600000000001</v>
      </c>
      <c r="H62" s="16">
        <v>105.5</v>
      </c>
      <c r="I62" s="16">
        <v>106.77</v>
      </c>
    </row>
    <row r="63" spans="1:9" x14ac:dyDescent="0.25">
      <c r="A63" s="15">
        <v>45376</v>
      </c>
      <c r="B63" s="16">
        <v>99.346999999999994</v>
      </c>
      <c r="C63" s="16">
        <v>99.381</v>
      </c>
      <c r="D63" s="16">
        <v>82.39</v>
      </c>
      <c r="E63" s="16">
        <v>82.748000000000005</v>
      </c>
      <c r="F63" s="16">
        <v>105.73</v>
      </c>
      <c r="G63" s="16">
        <v>106.357</v>
      </c>
      <c r="H63" s="16">
        <v>105.77500000000001</v>
      </c>
      <c r="I63" s="16">
        <v>106.39100000000001</v>
      </c>
    </row>
    <row r="64" spans="1:9" x14ac:dyDescent="0.25">
      <c r="A64" s="15">
        <v>45377</v>
      </c>
      <c r="B64" s="16">
        <v>99.341999999999999</v>
      </c>
      <c r="C64" s="16">
        <v>99.376000000000005</v>
      </c>
      <c r="D64" s="16">
        <v>82.55</v>
      </c>
      <c r="E64" s="16">
        <v>82.909000000000006</v>
      </c>
      <c r="F64" s="16">
        <v>105.78</v>
      </c>
      <c r="G64" s="16">
        <v>106.407</v>
      </c>
      <c r="H64" s="16">
        <v>105.872</v>
      </c>
      <c r="I64" s="16">
        <v>106.489</v>
      </c>
    </row>
    <row r="65" spans="1:9" x14ac:dyDescent="0.25">
      <c r="A65" s="15">
        <v>45378</v>
      </c>
      <c r="B65" s="16">
        <v>99.361000000000004</v>
      </c>
      <c r="C65" s="16">
        <v>99.394000000000005</v>
      </c>
      <c r="D65" s="16">
        <v>82.75</v>
      </c>
      <c r="E65" s="16">
        <v>83.108999999999995</v>
      </c>
      <c r="F65" s="16">
        <v>105.91200000000001</v>
      </c>
      <c r="G65" s="16">
        <v>106.539</v>
      </c>
      <c r="H65" s="16">
        <v>106.014</v>
      </c>
      <c r="I65" s="16">
        <v>106.631</v>
      </c>
    </row>
    <row r="66" spans="1:9" x14ac:dyDescent="0.25">
      <c r="A66" s="15">
        <v>45379</v>
      </c>
      <c r="B66" s="16">
        <v>99.353999999999999</v>
      </c>
      <c r="C66" s="16">
        <v>99.387</v>
      </c>
      <c r="D66" s="16">
        <v>82.793000000000006</v>
      </c>
      <c r="E66" s="16">
        <v>83.152000000000001</v>
      </c>
      <c r="F66" s="16">
        <v>106.051</v>
      </c>
      <c r="G66" s="16">
        <v>106.679</v>
      </c>
      <c r="H66" s="16">
        <v>106.116</v>
      </c>
      <c r="I66" s="16">
        <v>106.733</v>
      </c>
    </row>
    <row r="67" spans="1:9" x14ac:dyDescent="0.25">
      <c r="A67" s="15">
        <v>45380</v>
      </c>
      <c r="B67" s="16">
        <v>99.358000000000004</v>
      </c>
      <c r="C67" s="16">
        <v>99.391000000000005</v>
      </c>
      <c r="D67" s="16">
        <v>82.835999999999999</v>
      </c>
      <c r="E67" s="16">
        <v>83.194999999999993</v>
      </c>
      <c r="F67" s="16">
        <v>106.089</v>
      </c>
      <c r="G67" s="16">
        <v>106.718</v>
      </c>
      <c r="H67" s="16">
        <v>106.21599999999999</v>
      </c>
      <c r="I67" s="16">
        <v>106.834</v>
      </c>
    </row>
    <row r="72" spans="1:9" ht="50.25" customHeight="1" x14ac:dyDescent="0.25">
      <c r="F72" s="18"/>
      <c r="G72" s="405" t="s">
        <v>232</v>
      </c>
      <c r="H72" s="405"/>
    </row>
    <row r="94" spans="3:9" x14ac:dyDescent="0.25">
      <c r="C94" s="17"/>
      <c r="D94" s="17"/>
      <c r="E94" s="17"/>
      <c r="F94" s="17"/>
      <c r="G94" s="17"/>
      <c r="H94" s="17"/>
      <c r="I94" s="17"/>
    </row>
    <row r="96" spans="3:9" x14ac:dyDescent="0.25">
      <c r="C96" s="4"/>
      <c r="D96" s="14" t="s">
        <v>137</v>
      </c>
      <c r="E96" s="14" t="s">
        <v>138</v>
      </c>
    </row>
    <row r="97" spans="3:5" x14ac:dyDescent="0.25">
      <c r="C97" s="15">
        <v>45292</v>
      </c>
      <c r="D97" s="16">
        <v>92.808000000000007</v>
      </c>
      <c r="E97" s="16">
        <v>93.15</v>
      </c>
    </row>
    <row r="98" spans="3:5" x14ac:dyDescent="0.25">
      <c r="C98" s="15">
        <v>45293</v>
      </c>
      <c r="D98" s="16">
        <v>92.590999999999994</v>
      </c>
      <c r="E98" s="16">
        <v>92.932000000000002</v>
      </c>
    </row>
    <row r="99" spans="3:5" x14ac:dyDescent="0.25">
      <c r="C99" s="15">
        <v>45294</v>
      </c>
      <c r="D99" s="16">
        <v>92.822999999999993</v>
      </c>
      <c r="E99" s="16">
        <v>93.165000000000006</v>
      </c>
    </row>
    <row r="100" spans="3:5" x14ac:dyDescent="0.25">
      <c r="C100" s="15">
        <v>45295</v>
      </c>
      <c r="D100" s="16">
        <v>91.97</v>
      </c>
      <c r="E100" s="16">
        <v>92.308000000000007</v>
      </c>
    </row>
    <row r="101" spans="3:5" x14ac:dyDescent="0.25">
      <c r="C101" s="15">
        <v>45296</v>
      </c>
      <c r="D101" s="16">
        <v>91.814999999999998</v>
      </c>
      <c r="E101" s="16">
        <v>92.331000000000003</v>
      </c>
    </row>
    <row r="102" spans="3:5" x14ac:dyDescent="0.25">
      <c r="C102" s="15">
        <v>45299</v>
      </c>
      <c r="D102" s="16">
        <v>91.120999999999995</v>
      </c>
      <c r="E102" s="16">
        <v>91.454999999999998</v>
      </c>
    </row>
    <row r="103" spans="3:5" x14ac:dyDescent="0.25">
      <c r="C103" s="15">
        <v>45300</v>
      </c>
      <c r="D103" s="16">
        <v>90.912999999999997</v>
      </c>
      <c r="E103" s="16">
        <v>91.245999999999995</v>
      </c>
    </row>
    <row r="104" spans="3:5" x14ac:dyDescent="0.25">
      <c r="C104" s="15">
        <v>45301</v>
      </c>
      <c r="D104" s="16">
        <v>90.756</v>
      </c>
      <c r="E104" s="16">
        <v>91.087999999999994</v>
      </c>
    </row>
    <row r="105" spans="3:5" x14ac:dyDescent="0.25">
      <c r="C105" s="15">
        <v>45302</v>
      </c>
      <c r="D105" s="16">
        <v>90.914000000000001</v>
      </c>
      <c r="E105" s="16">
        <v>91.247</v>
      </c>
    </row>
    <row r="106" spans="3:5" x14ac:dyDescent="0.25">
      <c r="C106" s="15">
        <v>45303</v>
      </c>
      <c r="D106" s="16">
        <v>91.48</v>
      </c>
      <c r="E106" s="16">
        <v>91.814999999999998</v>
      </c>
    </row>
    <row r="107" spans="3:5" x14ac:dyDescent="0.25">
      <c r="C107" s="15">
        <v>45306</v>
      </c>
      <c r="D107" s="16">
        <v>91.561999999999998</v>
      </c>
      <c r="E107" s="16">
        <v>92.052000000000007</v>
      </c>
    </row>
    <row r="108" spans="3:5" x14ac:dyDescent="0.25">
      <c r="C108" s="15">
        <v>45307</v>
      </c>
      <c r="D108" s="16">
        <v>91.266000000000005</v>
      </c>
      <c r="E108" s="16">
        <v>91.676000000000002</v>
      </c>
    </row>
    <row r="109" spans="3:5" x14ac:dyDescent="0.25">
      <c r="C109" s="15">
        <v>45308</v>
      </c>
      <c r="D109" s="16">
        <v>90.691000000000003</v>
      </c>
      <c r="E109" s="16">
        <v>91.022999999999996</v>
      </c>
    </row>
    <row r="110" spans="3:5" x14ac:dyDescent="0.25">
      <c r="C110" s="15">
        <v>45309</v>
      </c>
      <c r="D110" s="16">
        <v>90.528999999999996</v>
      </c>
      <c r="E110" s="16">
        <v>90.86</v>
      </c>
    </row>
    <row r="111" spans="3:5" x14ac:dyDescent="0.25">
      <c r="C111" s="15">
        <v>45310</v>
      </c>
      <c r="D111" s="16">
        <v>90.816000000000003</v>
      </c>
      <c r="E111" s="16">
        <v>91.147999999999996</v>
      </c>
    </row>
    <row r="112" spans="3:5" x14ac:dyDescent="0.25">
      <c r="C112" s="15">
        <v>45313</v>
      </c>
      <c r="D112" s="16">
        <v>90.763999999999996</v>
      </c>
      <c r="E112" s="16">
        <v>91.096000000000004</v>
      </c>
    </row>
    <row r="113" spans="3:8" x14ac:dyDescent="0.25">
      <c r="C113" s="15">
        <v>45314</v>
      </c>
      <c r="D113" s="16">
        <v>90.650999999999996</v>
      </c>
      <c r="E113" s="16">
        <v>90.981999999999999</v>
      </c>
    </row>
    <row r="114" spans="3:8" x14ac:dyDescent="0.25">
      <c r="C114" s="15">
        <v>45315</v>
      </c>
      <c r="D114" s="16">
        <v>90.736000000000004</v>
      </c>
      <c r="E114" s="16">
        <v>91.188000000000002</v>
      </c>
    </row>
    <row r="115" spans="3:8" x14ac:dyDescent="0.25">
      <c r="C115" s="15">
        <v>45316</v>
      </c>
      <c r="D115" s="16">
        <v>90.936999999999998</v>
      </c>
      <c r="E115" s="16">
        <v>91.269000000000005</v>
      </c>
    </row>
    <row r="116" spans="3:8" x14ac:dyDescent="0.25">
      <c r="C116" s="15">
        <v>45317</v>
      </c>
      <c r="D116" s="16">
        <v>91.093000000000004</v>
      </c>
      <c r="E116" s="16">
        <v>91.426000000000002</v>
      </c>
    </row>
    <row r="117" spans="3:8" x14ac:dyDescent="0.25">
      <c r="C117" s="15">
        <v>45320</v>
      </c>
      <c r="D117" s="16">
        <v>91.459000000000003</v>
      </c>
      <c r="E117" s="16">
        <v>91.793000000000006</v>
      </c>
    </row>
    <row r="118" spans="3:8" x14ac:dyDescent="0.25">
      <c r="C118" s="15">
        <v>45321</v>
      </c>
      <c r="D118" s="16">
        <v>91.652000000000001</v>
      </c>
      <c r="E118" s="16">
        <v>91.986999999999995</v>
      </c>
    </row>
    <row r="119" spans="3:8" x14ac:dyDescent="0.25">
      <c r="C119" s="15">
        <v>45322</v>
      </c>
      <c r="D119" s="16">
        <v>91.894000000000005</v>
      </c>
      <c r="E119" s="16">
        <v>92.23</v>
      </c>
    </row>
    <row r="120" spans="3:8" x14ac:dyDescent="0.25">
      <c r="C120" s="15">
        <v>45323</v>
      </c>
      <c r="D120" s="16">
        <v>92.37</v>
      </c>
      <c r="E120" s="16">
        <v>92.7</v>
      </c>
    </row>
    <row r="121" spans="3:8" x14ac:dyDescent="0.25">
      <c r="C121" s="15">
        <v>45324</v>
      </c>
      <c r="D121" s="16">
        <v>92.01</v>
      </c>
      <c r="E121" s="16">
        <v>92.338999999999999</v>
      </c>
    </row>
    <row r="122" spans="3:8" x14ac:dyDescent="0.25">
      <c r="C122" s="15">
        <v>45327</v>
      </c>
      <c r="D122" s="16">
        <v>91.454999999999998</v>
      </c>
      <c r="E122" s="16">
        <v>91.789000000000001</v>
      </c>
    </row>
    <row r="123" spans="3:8" x14ac:dyDescent="0.25">
      <c r="C123" s="15">
        <v>45328</v>
      </c>
      <c r="D123" s="16">
        <v>91.489000000000004</v>
      </c>
      <c r="E123" s="16">
        <v>91.822999999999993</v>
      </c>
      <c r="G123" s="405" t="s">
        <v>233</v>
      </c>
      <c r="H123" s="405"/>
    </row>
    <row r="124" spans="3:8" x14ac:dyDescent="0.25">
      <c r="C124" s="15">
        <v>45329</v>
      </c>
      <c r="D124" s="16">
        <v>91.302999999999997</v>
      </c>
      <c r="E124" s="16">
        <v>91.635999999999996</v>
      </c>
      <c r="G124" s="405"/>
      <c r="H124" s="405"/>
    </row>
    <row r="125" spans="3:8" x14ac:dyDescent="0.25">
      <c r="C125" s="15">
        <v>45330</v>
      </c>
      <c r="D125" s="16">
        <v>91.364999999999995</v>
      </c>
      <c r="E125" s="16">
        <v>91.697999999999993</v>
      </c>
    </row>
    <row r="126" spans="3:8" x14ac:dyDescent="0.25">
      <c r="C126" s="15">
        <v>45331</v>
      </c>
      <c r="D126" s="16">
        <v>91.415999999999997</v>
      </c>
      <c r="E126" s="16">
        <v>91.748999999999995</v>
      </c>
    </row>
    <row r="127" spans="3:8" x14ac:dyDescent="0.25">
      <c r="C127" s="15">
        <v>45334</v>
      </c>
      <c r="D127" s="16">
        <v>91.47</v>
      </c>
      <c r="E127" s="16">
        <v>91.802999999999997</v>
      </c>
    </row>
    <row r="128" spans="3:8" x14ac:dyDescent="0.25">
      <c r="C128" s="15">
        <v>45335</v>
      </c>
      <c r="D128" s="16">
        <v>91.334999999999994</v>
      </c>
      <c r="E128" s="16">
        <v>91.745000000000005</v>
      </c>
    </row>
    <row r="129" spans="3:8" x14ac:dyDescent="0.25">
      <c r="C129" s="15">
        <v>45336</v>
      </c>
      <c r="D129" s="16">
        <v>91.585999999999999</v>
      </c>
      <c r="E129" s="16">
        <v>91.92</v>
      </c>
    </row>
    <row r="130" spans="3:8" x14ac:dyDescent="0.25">
      <c r="C130" s="15">
        <v>45337</v>
      </c>
      <c r="D130" s="16">
        <v>91.447999999999993</v>
      </c>
      <c r="E130" s="16">
        <v>91.781000000000006</v>
      </c>
    </row>
    <row r="131" spans="3:8" x14ac:dyDescent="0.25">
      <c r="C131" s="15">
        <v>45338</v>
      </c>
      <c r="D131" s="16">
        <v>91.412999999999997</v>
      </c>
      <c r="E131" s="16">
        <v>91.745999999999995</v>
      </c>
    </row>
    <row r="132" spans="3:8" x14ac:dyDescent="0.25">
      <c r="C132" s="15">
        <v>45341</v>
      </c>
      <c r="D132" s="16">
        <v>91.528000000000006</v>
      </c>
      <c r="E132" s="16">
        <v>91.872</v>
      </c>
    </row>
    <row r="133" spans="3:8" x14ac:dyDescent="0.25">
      <c r="C133" s="15">
        <v>45342</v>
      </c>
      <c r="D133" s="16">
        <v>91.296000000000006</v>
      </c>
      <c r="E133" s="16">
        <v>91.628</v>
      </c>
    </row>
    <row r="134" spans="3:8" x14ac:dyDescent="0.25">
      <c r="C134" s="15">
        <v>45343</v>
      </c>
      <c r="D134" s="16">
        <v>91.168999999999997</v>
      </c>
      <c r="E134" s="16">
        <v>91.534000000000006</v>
      </c>
    </row>
    <row r="135" spans="3:8" x14ac:dyDescent="0.25">
      <c r="C135" s="15">
        <v>45344</v>
      </c>
      <c r="D135" s="16">
        <v>91.108000000000004</v>
      </c>
      <c r="E135" s="16">
        <v>91.438999999999993</v>
      </c>
    </row>
    <row r="136" spans="3:8" x14ac:dyDescent="0.25">
      <c r="C136" s="15">
        <v>45345</v>
      </c>
      <c r="D136" s="16">
        <v>91.522000000000006</v>
      </c>
      <c r="E136" s="16">
        <v>91.843999999999994</v>
      </c>
    </row>
    <row r="137" spans="3:8" x14ac:dyDescent="0.25">
      <c r="C137" s="15">
        <v>45348</v>
      </c>
      <c r="D137" s="16">
        <v>91.516000000000005</v>
      </c>
      <c r="E137" s="16">
        <v>91.847999999999999</v>
      </c>
    </row>
    <row r="138" spans="3:8" x14ac:dyDescent="0.25">
      <c r="C138" s="15">
        <v>45349</v>
      </c>
      <c r="D138" s="16">
        <v>91.561000000000007</v>
      </c>
      <c r="E138" s="16">
        <v>91.772999999999996</v>
      </c>
    </row>
    <row r="139" spans="3:8" x14ac:dyDescent="0.25">
      <c r="C139" s="15">
        <v>45350</v>
      </c>
      <c r="D139" s="16">
        <v>91.671999999999997</v>
      </c>
      <c r="E139" s="16">
        <v>92.004999999999995</v>
      </c>
      <c r="G139" s="19"/>
      <c r="H139" s="19"/>
    </row>
    <row r="140" spans="3:8" x14ac:dyDescent="0.25">
      <c r="C140" s="15">
        <v>45351</v>
      </c>
      <c r="D140" s="16">
        <v>91.912000000000006</v>
      </c>
      <c r="E140" s="16">
        <v>92.322000000000003</v>
      </c>
      <c r="G140" s="19"/>
      <c r="H140" s="19"/>
    </row>
    <row r="141" spans="3:8" x14ac:dyDescent="0.25">
      <c r="C141" s="15">
        <v>45352</v>
      </c>
      <c r="D141" s="16">
        <v>92.100999999999999</v>
      </c>
      <c r="E141" s="16">
        <v>92.424999999999997</v>
      </c>
    </row>
    <row r="142" spans="3:8" x14ac:dyDescent="0.25">
      <c r="C142" s="15">
        <v>45355</v>
      </c>
      <c r="D142" s="16">
        <v>92.260999999999996</v>
      </c>
      <c r="E142" s="16">
        <v>92.596000000000004</v>
      </c>
    </row>
    <row r="143" spans="3:8" x14ac:dyDescent="0.25">
      <c r="C143" s="15">
        <v>45356</v>
      </c>
      <c r="D143" s="16">
        <v>92.534000000000006</v>
      </c>
      <c r="E143" s="16">
        <v>92.87</v>
      </c>
    </row>
    <row r="144" spans="3:8" x14ac:dyDescent="0.25">
      <c r="C144" s="15">
        <v>45357</v>
      </c>
      <c r="D144" s="16">
        <v>92.774000000000001</v>
      </c>
      <c r="E144" s="16">
        <v>93.111000000000004</v>
      </c>
    </row>
    <row r="145" spans="3:5" x14ac:dyDescent="0.25">
      <c r="C145" s="15">
        <v>45358</v>
      </c>
      <c r="D145" s="16">
        <v>92.977000000000004</v>
      </c>
      <c r="E145" s="16">
        <v>93.314999999999998</v>
      </c>
    </row>
    <row r="146" spans="3:5" x14ac:dyDescent="0.25">
      <c r="C146" s="15">
        <v>45359</v>
      </c>
      <c r="D146" s="16">
        <v>92.962000000000003</v>
      </c>
      <c r="E146" s="16">
        <v>93.3</v>
      </c>
    </row>
    <row r="147" spans="3:5" x14ac:dyDescent="0.25">
      <c r="C147" s="15">
        <v>45362</v>
      </c>
      <c r="D147" s="16">
        <v>92.698999999999998</v>
      </c>
      <c r="E147" s="16">
        <v>93.036000000000001</v>
      </c>
    </row>
    <row r="148" spans="3:5" x14ac:dyDescent="0.25">
      <c r="C148" s="15">
        <v>45363</v>
      </c>
      <c r="D148" s="16">
        <v>93.048000000000002</v>
      </c>
      <c r="E148" s="16">
        <v>93.385999999999996</v>
      </c>
    </row>
    <row r="149" spans="3:5" x14ac:dyDescent="0.25">
      <c r="C149" s="15">
        <v>45364</v>
      </c>
      <c r="D149" s="16">
        <v>92.893000000000001</v>
      </c>
      <c r="E149" s="16">
        <v>93.23</v>
      </c>
    </row>
    <row r="150" spans="3:5" x14ac:dyDescent="0.25">
      <c r="C150" s="15">
        <v>45365</v>
      </c>
      <c r="D150" s="16">
        <v>92.888000000000005</v>
      </c>
      <c r="E150" s="16">
        <v>93.224999999999994</v>
      </c>
    </row>
    <row r="151" spans="3:5" x14ac:dyDescent="0.25">
      <c r="C151" s="15">
        <v>45366</v>
      </c>
      <c r="D151" s="16">
        <v>92.945999999999998</v>
      </c>
      <c r="E151" s="16">
        <v>93.283000000000001</v>
      </c>
    </row>
    <row r="152" spans="3:5" x14ac:dyDescent="0.25">
      <c r="C152" s="15">
        <v>45369</v>
      </c>
      <c r="D152" s="16">
        <v>92.864000000000004</v>
      </c>
      <c r="E152" s="16">
        <v>93.200999999999993</v>
      </c>
    </row>
    <row r="153" spans="3:5" x14ac:dyDescent="0.25">
      <c r="C153" s="15">
        <v>45370</v>
      </c>
      <c r="D153" s="16">
        <v>92.703999999999994</v>
      </c>
      <c r="E153" s="16">
        <v>93.04</v>
      </c>
    </row>
    <row r="154" spans="3:5" x14ac:dyDescent="0.25">
      <c r="C154" s="15">
        <v>45371</v>
      </c>
      <c r="D154" s="16">
        <v>92.823999999999998</v>
      </c>
      <c r="E154" s="16">
        <v>93.161000000000001</v>
      </c>
    </row>
    <row r="155" spans="3:5" x14ac:dyDescent="0.25">
      <c r="C155" s="15">
        <v>45372</v>
      </c>
      <c r="D155" s="16">
        <v>93.093000000000004</v>
      </c>
      <c r="E155" s="16">
        <v>93.430999999999997</v>
      </c>
    </row>
    <row r="156" spans="3:5" x14ac:dyDescent="0.25">
      <c r="C156" s="15">
        <v>45373</v>
      </c>
      <c r="D156" s="16">
        <v>93.42</v>
      </c>
      <c r="E156" s="16">
        <v>93.759</v>
      </c>
    </row>
    <row r="157" spans="3:5" x14ac:dyDescent="0.25">
      <c r="C157" s="15">
        <v>45376</v>
      </c>
      <c r="D157" s="16">
        <v>93.387</v>
      </c>
      <c r="E157" s="16">
        <v>93.725999999999999</v>
      </c>
    </row>
    <row r="158" spans="3:5" x14ac:dyDescent="0.25">
      <c r="C158" s="15">
        <v>45377</v>
      </c>
      <c r="D158" s="16">
        <v>93.456000000000003</v>
      </c>
      <c r="E158" s="16">
        <v>93.795000000000002</v>
      </c>
    </row>
    <row r="159" spans="3:5" x14ac:dyDescent="0.25">
      <c r="C159" s="15">
        <v>45378</v>
      </c>
      <c r="D159" s="16">
        <v>93.569000000000003</v>
      </c>
      <c r="E159" s="16">
        <v>93.908000000000001</v>
      </c>
    </row>
    <row r="160" spans="3:5" x14ac:dyDescent="0.25">
      <c r="C160" s="15">
        <v>45379</v>
      </c>
      <c r="D160" s="16">
        <v>93.545000000000002</v>
      </c>
      <c r="E160" s="16">
        <v>93.884</v>
      </c>
    </row>
    <row r="161" spans="3:9" x14ac:dyDescent="0.25">
      <c r="C161" s="15">
        <v>45380</v>
      </c>
      <c r="D161" s="16">
        <v>93.628</v>
      </c>
      <c r="E161" s="16">
        <v>93.966999999999999</v>
      </c>
    </row>
    <row r="163" spans="3:9" x14ac:dyDescent="0.25">
      <c r="C163" s="17"/>
      <c r="D163" s="17"/>
      <c r="E163" s="17"/>
      <c r="F163" s="17"/>
      <c r="G163" s="17"/>
      <c r="H163" s="17"/>
      <c r="I163" s="17"/>
    </row>
    <row r="165" spans="3:9" x14ac:dyDescent="0.25">
      <c r="C165" s="20"/>
      <c r="D165" s="14" t="s">
        <v>139</v>
      </c>
      <c r="E165" s="14" t="s">
        <v>140</v>
      </c>
    </row>
    <row r="166" spans="3:9" x14ac:dyDescent="0.25">
      <c r="C166" s="15">
        <v>45292</v>
      </c>
      <c r="D166" s="16">
        <v>102.691</v>
      </c>
      <c r="E166" s="16">
        <v>103.054</v>
      </c>
    </row>
    <row r="167" spans="3:9" x14ac:dyDescent="0.25">
      <c r="C167" s="15">
        <v>45293</v>
      </c>
      <c r="D167" s="16">
        <v>102.55500000000001</v>
      </c>
      <c r="E167" s="16">
        <v>102.917</v>
      </c>
    </row>
    <row r="168" spans="3:9" x14ac:dyDescent="0.25">
      <c r="C168" s="15">
        <v>45294</v>
      </c>
      <c r="D168" s="16">
        <v>102.896</v>
      </c>
      <c r="E168" s="16">
        <v>103.259</v>
      </c>
    </row>
    <row r="169" spans="3:9" x14ac:dyDescent="0.25">
      <c r="C169" s="15">
        <v>45295</v>
      </c>
      <c r="D169" s="16">
        <v>102.53100000000001</v>
      </c>
      <c r="E169" s="16">
        <v>102.892</v>
      </c>
    </row>
    <row r="170" spans="3:9" x14ac:dyDescent="0.25">
      <c r="C170" s="15">
        <v>45296</v>
      </c>
      <c r="D170" s="16">
        <v>102.214</v>
      </c>
      <c r="E170" s="16">
        <v>102.574</v>
      </c>
    </row>
    <row r="171" spans="3:9" x14ac:dyDescent="0.25">
      <c r="C171" s="15">
        <v>45299</v>
      </c>
      <c r="D171" s="16">
        <v>102.319</v>
      </c>
      <c r="E171" s="16">
        <v>102.679</v>
      </c>
    </row>
    <row r="172" spans="3:9" x14ac:dyDescent="0.25">
      <c r="C172" s="15">
        <v>45300</v>
      </c>
      <c r="D172" s="16">
        <v>102.17100000000001</v>
      </c>
      <c r="E172" s="16">
        <v>102.53</v>
      </c>
    </row>
    <row r="173" spans="3:9" x14ac:dyDescent="0.25">
      <c r="C173" s="15">
        <v>45301</v>
      </c>
      <c r="D173" s="16">
        <v>102.05800000000001</v>
      </c>
      <c r="E173" s="16">
        <v>102.417</v>
      </c>
    </row>
    <row r="174" spans="3:9" x14ac:dyDescent="0.25">
      <c r="C174" s="15">
        <v>45302</v>
      </c>
      <c r="D174" s="16">
        <v>102.316</v>
      </c>
      <c r="E174" s="16">
        <v>102.675</v>
      </c>
    </row>
    <row r="175" spans="3:9" x14ac:dyDescent="0.25">
      <c r="C175" s="15">
        <v>45303</v>
      </c>
      <c r="D175" s="16">
        <v>102.379</v>
      </c>
      <c r="E175" s="16">
        <v>102.738</v>
      </c>
    </row>
    <row r="176" spans="3:9" x14ac:dyDescent="0.25">
      <c r="C176" s="15">
        <v>45306</v>
      </c>
      <c r="D176" s="16">
        <v>102.34699999999999</v>
      </c>
      <c r="E176" s="16">
        <v>102.706</v>
      </c>
    </row>
    <row r="177" spans="3:5" x14ac:dyDescent="0.25">
      <c r="C177" s="15">
        <v>45307</v>
      </c>
      <c r="D177" s="16">
        <v>102.18300000000001</v>
      </c>
      <c r="E177" s="16">
        <v>102.541</v>
      </c>
    </row>
    <row r="178" spans="3:5" x14ac:dyDescent="0.25">
      <c r="C178" s="15">
        <v>45308</v>
      </c>
      <c r="D178" s="16">
        <v>102.29600000000001</v>
      </c>
      <c r="E178" s="16">
        <v>102.655</v>
      </c>
    </row>
    <row r="179" spans="3:5" x14ac:dyDescent="0.25">
      <c r="C179" s="15">
        <v>45309</v>
      </c>
      <c r="D179" s="16">
        <v>102.173</v>
      </c>
      <c r="E179" s="16">
        <v>102.53100000000001</v>
      </c>
    </row>
    <row r="180" spans="3:5" x14ac:dyDescent="0.25">
      <c r="C180" s="15">
        <v>45310</v>
      </c>
      <c r="D180" s="16">
        <v>102.301</v>
      </c>
      <c r="E180" s="16">
        <v>102.65900000000001</v>
      </c>
    </row>
    <row r="181" spans="3:5" x14ac:dyDescent="0.25">
      <c r="C181" s="15">
        <v>45313</v>
      </c>
      <c r="D181" s="16">
        <v>102.28400000000001</v>
      </c>
      <c r="E181" s="16">
        <v>102.642</v>
      </c>
    </row>
    <row r="182" spans="3:5" x14ac:dyDescent="0.25">
      <c r="C182" s="15">
        <v>45314</v>
      </c>
      <c r="D182" s="16">
        <v>102.20399999999999</v>
      </c>
      <c r="E182" s="16">
        <v>102.56100000000001</v>
      </c>
    </row>
    <row r="183" spans="3:5" x14ac:dyDescent="0.25">
      <c r="C183" s="15">
        <v>45315</v>
      </c>
      <c r="D183" s="16">
        <v>102.175</v>
      </c>
      <c r="E183" s="16">
        <v>102.532</v>
      </c>
    </row>
    <row r="184" spans="3:5" x14ac:dyDescent="0.25">
      <c r="C184" s="15">
        <v>45316</v>
      </c>
      <c r="D184" s="16">
        <v>102.465</v>
      </c>
      <c r="E184" s="16">
        <v>102.82299999999999</v>
      </c>
    </row>
    <row r="185" spans="3:5" x14ac:dyDescent="0.25">
      <c r="C185" s="15">
        <v>45317</v>
      </c>
      <c r="D185" s="16">
        <v>102.482</v>
      </c>
      <c r="E185" s="16">
        <v>102.84</v>
      </c>
    </row>
    <row r="186" spans="3:5" x14ac:dyDescent="0.25">
      <c r="C186" s="15">
        <v>45320</v>
      </c>
      <c r="D186" s="16">
        <v>102.592</v>
      </c>
      <c r="E186" s="16">
        <v>102.95</v>
      </c>
    </row>
    <row r="187" spans="3:5" x14ac:dyDescent="0.25">
      <c r="C187" s="15">
        <v>45321</v>
      </c>
      <c r="D187" s="16">
        <v>102.717</v>
      </c>
      <c r="E187" s="16">
        <v>103.07599999999999</v>
      </c>
    </row>
    <row r="188" spans="3:5" x14ac:dyDescent="0.25">
      <c r="C188" s="15">
        <v>45322</v>
      </c>
      <c r="D188" s="16">
        <v>102.79</v>
      </c>
      <c r="E188" s="16">
        <v>103.149</v>
      </c>
    </row>
    <row r="189" spans="3:5" x14ac:dyDescent="0.25">
      <c r="C189" s="15">
        <v>45323</v>
      </c>
      <c r="D189" s="16">
        <v>102.85899999999999</v>
      </c>
      <c r="E189" s="16">
        <v>103.218</v>
      </c>
    </row>
    <row r="190" spans="3:5" x14ac:dyDescent="0.25">
      <c r="C190" s="15">
        <v>45324</v>
      </c>
      <c r="D190" s="16">
        <v>102.366</v>
      </c>
      <c r="E190" s="16">
        <v>102.72199999999999</v>
      </c>
    </row>
    <row r="191" spans="3:5" x14ac:dyDescent="0.25">
      <c r="C191" s="15">
        <v>45327</v>
      </c>
      <c r="D191" s="16">
        <v>102.575</v>
      </c>
      <c r="E191" s="16">
        <v>102.932</v>
      </c>
    </row>
    <row r="192" spans="3:5" x14ac:dyDescent="0.25">
      <c r="C192" s="15">
        <v>45328</v>
      </c>
      <c r="D192" s="16">
        <v>102.63</v>
      </c>
      <c r="E192" s="16">
        <v>102.98699999999999</v>
      </c>
    </row>
    <row r="193" spans="3:8" x14ac:dyDescent="0.25">
      <c r="C193" s="15">
        <v>45329</v>
      </c>
      <c r="D193" s="16">
        <v>102.40900000000001</v>
      </c>
      <c r="E193" s="16">
        <v>102.765</v>
      </c>
    </row>
    <row r="194" spans="3:8" x14ac:dyDescent="0.25">
      <c r="C194" s="15">
        <v>45330</v>
      </c>
      <c r="D194" s="16">
        <v>102.371</v>
      </c>
      <c r="E194" s="16">
        <v>102.726</v>
      </c>
    </row>
    <row r="195" spans="3:8" x14ac:dyDescent="0.25">
      <c r="C195" s="15">
        <v>45331</v>
      </c>
      <c r="D195" s="16">
        <v>102.44499999999999</v>
      </c>
      <c r="E195" s="16">
        <v>102.8</v>
      </c>
    </row>
    <row r="196" spans="3:8" x14ac:dyDescent="0.25">
      <c r="C196" s="15">
        <v>45334</v>
      </c>
      <c r="D196" s="16">
        <v>102.64</v>
      </c>
      <c r="E196" s="16">
        <v>102.996</v>
      </c>
    </row>
    <row r="197" spans="3:8" x14ac:dyDescent="0.25">
      <c r="C197" s="15">
        <v>45335</v>
      </c>
      <c r="D197" s="16">
        <v>102.367</v>
      </c>
      <c r="E197" s="16">
        <v>102.72199999999999</v>
      </c>
    </row>
    <row r="198" spans="3:8" x14ac:dyDescent="0.25">
      <c r="C198" s="15">
        <v>45336</v>
      </c>
      <c r="D198" s="16">
        <v>102.595</v>
      </c>
      <c r="E198" s="16">
        <v>102.95099999999999</v>
      </c>
    </row>
    <row r="199" spans="3:8" x14ac:dyDescent="0.25">
      <c r="C199" s="15">
        <v>45337</v>
      </c>
      <c r="D199" s="16">
        <v>102.39400000000001</v>
      </c>
      <c r="E199" s="16">
        <v>102.748</v>
      </c>
    </row>
    <row r="200" spans="3:8" x14ac:dyDescent="0.25">
      <c r="C200" s="15">
        <v>45338</v>
      </c>
      <c r="D200" s="16">
        <v>102.334</v>
      </c>
      <c r="E200" s="16">
        <v>102.688</v>
      </c>
      <c r="G200" s="405" t="s">
        <v>234</v>
      </c>
      <c r="H200" s="405"/>
    </row>
    <row r="201" spans="3:8" x14ac:dyDescent="0.25">
      <c r="C201" s="15">
        <v>45341</v>
      </c>
      <c r="D201" s="16">
        <v>102.355</v>
      </c>
      <c r="E201" s="16">
        <v>102.709</v>
      </c>
      <c r="G201" s="405"/>
      <c r="H201" s="405"/>
    </row>
    <row r="202" spans="3:8" x14ac:dyDescent="0.25">
      <c r="C202" s="15">
        <v>45342</v>
      </c>
      <c r="D202" s="16">
        <v>102.28700000000001</v>
      </c>
      <c r="E202" s="16">
        <v>102.64</v>
      </c>
    </row>
    <row r="203" spans="3:8" x14ac:dyDescent="0.25">
      <c r="C203" s="15">
        <v>45343</v>
      </c>
      <c r="D203" s="16">
        <v>102.164</v>
      </c>
      <c r="E203" s="16">
        <v>102.517</v>
      </c>
    </row>
    <row r="204" spans="3:8" x14ac:dyDescent="0.25">
      <c r="C204" s="15">
        <v>45344</v>
      </c>
      <c r="D204" s="16">
        <v>102.22799999999999</v>
      </c>
      <c r="E204" s="16">
        <v>102.581</v>
      </c>
    </row>
    <row r="205" spans="3:8" x14ac:dyDescent="0.25">
      <c r="C205" s="15">
        <v>45345</v>
      </c>
      <c r="D205" s="16">
        <v>102.879</v>
      </c>
      <c r="E205" s="16">
        <v>103.23399999999999</v>
      </c>
    </row>
    <row r="206" spans="3:8" x14ac:dyDescent="0.25">
      <c r="C206" s="15">
        <v>45348</v>
      </c>
      <c r="D206" s="16">
        <v>102.387</v>
      </c>
      <c r="E206" s="16">
        <v>102.74</v>
      </c>
    </row>
    <row r="207" spans="3:8" x14ac:dyDescent="0.25">
      <c r="C207" s="15">
        <v>45349</v>
      </c>
      <c r="D207" s="16">
        <v>102.33499999999999</v>
      </c>
      <c r="E207" s="16">
        <v>102.688</v>
      </c>
    </row>
    <row r="208" spans="3:8" x14ac:dyDescent="0.25">
      <c r="C208" s="15">
        <v>45350</v>
      </c>
      <c r="D208" s="16">
        <v>102.38800000000001</v>
      </c>
      <c r="E208" s="16">
        <v>102.741</v>
      </c>
    </row>
    <row r="209" spans="3:5" x14ac:dyDescent="0.25">
      <c r="C209" s="15">
        <v>45351</v>
      </c>
      <c r="D209" s="16">
        <v>102.47199999999999</v>
      </c>
      <c r="E209" s="16">
        <v>102.825</v>
      </c>
    </row>
    <row r="210" spans="3:5" x14ac:dyDescent="0.25">
      <c r="C210" s="15">
        <v>45352</v>
      </c>
      <c r="D210" s="16">
        <v>102.584</v>
      </c>
      <c r="E210" s="16">
        <v>102.937</v>
      </c>
    </row>
    <row r="211" spans="3:5" x14ac:dyDescent="0.25">
      <c r="C211" s="15">
        <v>45355</v>
      </c>
      <c r="D211" s="16">
        <v>102.706</v>
      </c>
      <c r="E211" s="16">
        <v>103.059</v>
      </c>
    </row>
    <row r="212" spans="3:5" x14ac:dyDescent="0.25">
      <c r="C212" s="15">
        <v>45356</v>
      </c>
      <c r="D212" s="16">
        <v>102.74299999999999</v>
      </c>
      <c r="E212" s="16">
        <v>103.096</v>
      </c>
    </row>
    <row r="213" spans="3:5" x14ac:dyDescent="0.25">
      <c r="C213" s="15">
        <v>45357</v>
      </c>
      <c r="D213" s="16">
        <v>102.867</v>
      </c>
      <c r="E213" s="16">
        <v>103.221</v>
      </c>
    </row>
    <row r="214" spans="3:5" x14ac:dyDescent="0.25">
      <c r="C214" s="15">
        <v>45358</v>
      </c>
      <c r="D214" s="16">
        <v>103.01600000000001</v>
      </c>
      <c r="E214" s="16">
        <v>103.37</v>
      </c>
    </row>
    <row r="215" spans="3:5" x14ac:dyDescent="0.25">
      <c r="C215" s="15">
        <v>45359</v>
      </c>
      <c r="D215" s="16">
        <v>102.974</v>
      </c>
      <c r="E215" s="16">
        <v>103.327</v>
      </c>
    </row>
    <row r="216" spans="3:5" x14ac:dyDescent="0.25">
      <c r="C216" s="15">
        <v>45362</v>
      </c>
      <c r="D216" s="16">
        <v>102.824</v>
      </c>
      <c r="E216" s="16">
        <v>103.17700000000001</v>
      </c>
    </row>
    <row r="217" spans="3:5" x14ac:dyDescent="0.25">
      <c r="C217" s="15">
        <v>45363</v>
      </c>
      <c r="D217" s="16">
        <v>103.05800000000001</v>
      </c>
      <c r="E217" s="16">
        <v>103.41200000000001</v>
      </c>
    </row>
    <row r="218" spans="3:5" x14ac:dyDescent="0.25">
      <c r="C218" s="15">
        <v>45364</v>
      </c>
      <c r="D218" s="16">
        <v>102.91800000000001</v>
      </c>
      <c r="E218" s="16">
        <v>103.271</v>
      </c>
    </row>
    <row r="219" spans="3:5" x14ac:dyDescent="0.25">
      <c r="C219" s="15">
        <v>45365</v>
      </c>
      <c r="D219" s="16">
        <v>102.922</v>
      </c>
      <c r="E219" s="16">
        <v>103.274</v>
      </c>
    </row>
    <row r="220" spans="3:5" x14ac:dyDescent="0.25">
      <c r="C220" s="15">
        <v>45366</v>
      </c>
      <c r="D220" s="16">
        <v>102.955</v>
      </c>
      <c r="E220" s="16">
        <v>103.307</v>
      </c>
    </row>
    <row r="221" spans="3:5" x14ac:dyDescent="0.25">
      <c r="C221" s="15">
        <v>45369</v>
      </c>
      <c r="D221" s="16">
        <v>102.92700000000001</v>
      </c>
      <c r="E221" s="16">
        <v>103.279</v>
      </c>
    </row>
    <row r="222" spans="3:5" x14ac:dyDescent="0.25">
      <c r="C222" s="15">
        <v>45370</v>
      </c>
      <c r="D222" s="16">
        <v>102.902</v>
      </c>
      <c r="E222" s="16">
        <v>103.254</v>
      </c>
    </row>
    <row r="223" spans="3:5" x14ac:dyDescent="0.25">
      <c r="C223" s="15">
        <v>45371</v>
      </c>
      <c r="D223" s="16">
        <v>102.99299999999999</v>
      </c>
      <c r="E223" s="16">
        <v>103.345</v>
      </c>
    </row>
    <row r="224" spans="3:5" x14ac:dyDescent="0.25">
      <c r="C224" s="15">
        <v>45372</v>
      </c>
      <c r="D224" s="16">
        <v>103.11</v>
      </c>
      <c r="E224" s="16">
        <v>103.462</v>
      </c>
    </row>
    <row r="225" spans="3:9" x14ac:dyDescent="0.25">
      <c r="C225" s="15">
        <v>45373</v>
      </c>
      <c r="D225" s="16">
        <v>103.227</v>
      </c>
      <c r="E225" s="16">
        <v>103.57899999999999</v>
      </c>
    </row>
    <row r="226" spans="3:9" x14ac:dyDescent="0.25">
      <c r="C226" s="15">
        <v>45376</v>
      </c>
      <c r="D226" s="16">
        <v>103.309</v>
      </c>
      <c r="E226" s="16">
        <v>103.66200000000001</v>
      </c>
    </row>
    <row r="227" spans="3:9" x14ac:dyDescent="0.25">
      <c r="C227" s="15">
        <v>45377</v>
      </c>
      <c r="D227" s="16">
        <v>103.45399999999999</v>
      </c>
      <c r="E227" s="16">
        <v>103.807</v>
      </c>
    </row>
    <row r="228" spans="3:9" x14ac:dyDescent="0.25">
      <c r="C228" s="15">
        <v>45378</v>
      </c>
      <c r="D228" s="16">
        <v>103.524</v>
      </c>
      <c r="E228" s="16">
        <v>103.877</v>
      </c>
    </row>
    <row r="229" spans="3:9" x14ac:dyDescent="0.25">
      <c r="C229" s="15">
        <v>45379</v>
      </c>
      <c r="D229" s="16">
        <v>103.52200000000001</v>
      </c>
      <c r="E229" s="16">
        <v>103.874</v>
      </c>
    </row>
    <row r="230" spans="3:9" x14ac:dyDescent="0.25">
      <c r="C230" s="15">
        <v>45380</v>
      </c>
      <c r="D230" s="16">
        <v>103.559</v>
      </c>
      <c r="E230" s="16">
        <v>103.91200000000001</v>
      </c>
    </row>
    <row r="232" spans="3:9" x14ac:dyDescent="0.25">
      <c r="C232" s="17"/>
      <c r="D232" s="17"/>
      <c r="E232" s="17"/>
      <c r="F232" s="17"/>
      <c r="G232" s="17"/>
      <c r="H232" s="17"/>
      <c r="I232" s="17"/>
    </row>
    <row r="233" spans="3:9" x14ac:dyDescent="0.25">
      <c r="D233" s="61" t="s">
        <v>219</v>
      </c>
      <c r="E233" s="61"/>
      <c r="F233" s="62" t="s">
        <v>220</v>
      </c>
      <c r="G233" s="62"/>
      <c r="H233" s="63" t="s">
        <v>221</v>
      </c>
      <c r="I233" s="63"/>
    </row>
    <row r="234" spans="3:9" x14ac:dyDescent="0.25">
      <c r="C234" s="4"/>
      <c r="D234" s="14" t="s">
        <v>222</v>
      </c>
      <c r="E234" s="14" t="s">
        <v>223</v>
      </c>
      <c r="F234" s="14" t="s">
        <v>224</v>
      </c>
      <c r="G234" s="14" t="s">
        <v>225</v>
      </c>
      <c r="H234" s="14" t="s">
        <v>226</v>
      </c>
      <c r="I234" s="14" t="s">
        <v>227</v>
      </c>
    </row>
    <row r="235" spans="3:9" x14ac:dyDescent="0.25">
      <c r="C235" s="15">
        <v>45292</v>
      </c>
      <c r="D235" s="16">
        <v>98.405000000000001</v>
      </c>
      <c r="E235" s="16">
        <v>98.584000000000003</v>
      </c>
      <c r="F235" s="16">
        <v>98.801000000000002</v>
      </c>
      <c r="G235" s="16">
        <v>98.992999999999995</v>
      </c>
      <c r="H235" s="16">
        <v>106.124</v>
      </c>
      <c r="I235" s="16">
        <v>106.843</v>
      </c>
    </row>
    <row r="236" spans="3:9" x14ac:dyDescent="0.25">
      <c r="C236" s="15">
        <v>45293</v>
      </c>
      <c r="D236" s="16">
        <v>98.111000000000004</v>
      </c>
      <c r="E236" s="16">
        <v>98.289000000000001</v>
      </c>
      <c r="F236" s="16">
        <v>98.75</v>
      </c>
      <c r="G236" s="16">
        <v>98.941999999999993</v>
      </c>
      <c r="H236" s="16">
        <v>105.477</v>
      </c>
      <c r="I236" s="16">
        <v>106.19</v>
      </c>
    </row>
    <row r="237" spans="3:9" x14ac:dyDescent="0.25">
      <c r="C237" s="15">
        <v>45294</v>
      </c>
      <c r="D237" s="16">
        <v>98.283000000000001</v>
      </c>
      <c r="E237" s="16">
        <v>98.462000000000003</v>
      </c>
      <c r="F237" s="16">
        <v>98.897000000000006</v>
      </c>
      <c r="G237" s="16">
        <v>99.364000000000004</v>
      </c>
      <c r="H237" s="16">
        <v>105.95699999999999</v>
      </c>
      <c r="I237" s="16">
        <v>106.67400000000001</v>
      </c>
    </row>
    <row r="238" spans="3:9" x14ac:dyDescent="0.25">
      <c r="C238" s="15">
        <v>45295</v>
      </c>
      <c r="D238" s="16">
        <v>98.135000000000005</v>
      </c>
      <c r="E238" s="16">
        <v>98.313000000000002</v>
      </c>
      <c r="F238" s="16">
        <v>98.677000000000007</v>
      </c>
      <c r="G238" s="16">
        <v>99.13</v>
      </c>
      <c r="H238" s="16">
        <v>105.181</v>
      </c>
      <c r="I238" s="16">
        <v>105.89100000000001</v>
      </c>
    </row>
    <row r="239" spans="3:9" x14ac:dyDescent="0.25">
      <c r="C239" s="15">
        <v>45296</v>
      </c>
      <c r="D239" s="16">
        <v>97.947999999999993</v>
      </c>
      <c r="E239" s="16">
        <v>98.125</v>
      </c>
      <c r="F239" s="16">
        <v>98.822000000000003</v>
      </c>
      <c r="G239" s="16">
        <v>99.46</v>
      </c>
      <c r="H239" s="16">
        <v>104.499</v>
      </c>
      <c r="I239" s="16">
        <v>105.203</v>
      </c>
    </row>
    <row r="240" spans="3:9" x14ac:dyDescent="0.25">
      <c r="C240" s="15">
        <v>45299</v>
      </c>
      <c r="D240" s="16">
        <v>98.18</v>
      </c>
      <c r="E240" s="16">
        <v>98.358000000000004</v>
      </c>
      <c r="F240" s="16">
        <v>98.646000000000001</v>
      </c>
      <c r="G240" s="16">
        <v>99.293999999999997</v>
      </c>
      <c r="H240" s="16">
        <v>104.61199999999999</v>
      </c>
      <c r="I240" s="16">
        <v>105.31699999999999</v>
      </c>
    </row>
    <row r="241" spans="3:9" x14ac:dyDescent="0.25">
      <c r="C241" s="15">
        <v>45300</v>
      </c>
      <c r="D241" s="16">
        <v>98.040999999999997</v>
      </c>
      <c r="E241" s="16">
        <v>98.218000000000004</v>
      </c>
      <c r="F241" s="16">
        <v>98.626000000000005</v>
      </c>
      <c r="G241" s="16">
        <v>99.244</v>
      </c>
      <c r="H241" s="16">
        <v>104.431</v>
      </c>
      <c r="I241" s="16">
        <v>105.134</v>
      </c>
    </row>
    <row r="242" spans="3:9" x14ac:dyDescent="0.25">
      <c r="C242" s="15">
        <v>45301</v>
      </c>
      <c r="D242" s="16">
        <v>98.057000000000002</v>
      </c>
      <c r="E242" s="16">
        <v>98.233999999999995</v>
      </c>
      <c r="F242" s="16">
        <v>98.438999999999993</v>
      </c>
      <c r="G242" s="16">
        <v>98.629000000000005</v>
      </c>
      <c r="H242" s="16">
        <v>104.289</v>
      </c>
      <c r="I242" s="16">
        <v>104.991</v>
      </c>
    </row>
    <row r="243" spans="3:9" x14ac:dyDescent="0.25">
      <c r="C243" s="15">
        <v>45302</v>
      </c>
      <c r="D243" s="16">
        <v>98.284999999999997</v>
      </c>
      <c r="E243" s="16">
        <v>98.468999999999994</v>
      </c>
      <c r="F243" s="16">
        <v>98.572999999999993</v>
      </c>
      <c r="G243" s="16">
        <v>98.820999999999998</v>
      </c>
      <c r="H243" s="16">
        <v>104.48399999999999</v>
      </c>
      <c r="I243" s="16">
        <v>105.187</v>
      </c>
    </row>
    <row r="244" spans="3:9" x14ac:dyDescent="0.25">
      <c r="C244" s="15">
        <v>45303</v>
      </c>
      <c r="D244" s="16">
        <v>98.546000000000006</v>
      </c>
      <c r="E244" s="16">
        <v>98.744</v>
      </c>
      <c r="F244" s="16">
        <v>98.936999999999998</v>
      </c>
      <c r="G244" s="16">
        <v>99.192999999999998</v>
      </c>
      <c r="H244" s="16">
        <v>104.822</v>
      </c>
      <c r="I244" s="16">
        <v>105.52800000000001</v>
      </c>
    </row>
    <row r="245" spans="3:9" x14ac:dyDescent="0.25">
      <c r="C245" s="15">
        <v>45306</v>
      </c>
      <c r="D245" s="16">
        <v>98.387</v>
      </c>
      <c r="E245" s="16">
        <v>98.62</v>
      </c>
      <c r="F245" s="16">
        <v>98.846999999999994</v>
      </c>
      <c r="G245" s="16">
        <v>99.100999999999999</v>
      </c>
      <c r="H245" s="16">
        <v>104.877</v>
      </c>
      <c r="I245" s="16">
        <v>105.583</v>
      </c>
    </row>
    <row r="246" spans="3:9" x14ac:dyDescent="0.25">
      <c r="C246" s="15">
        <v>45307</v>
      </c>
      <c r="D246" s="16">
        <v>98.284000000000006</v>
      </c>
      <c r="E246" s="16">
        <v>98.531000000000006</v>
      </c>
      <c r="F246" s="16">
        <v>98.676000000000002</v>
      </c>
      <c r="G246" s="16">
        <v>98.962999999999994</v>
      </c>
      <c r="H246" s="16">
        <v>104.184</v>
      </c>
      <c r="I246" s="16">
        <v>104.884</v>
      </c>
    </row>
    <row r="247" spans="3:9" x14ac:dyDescent="0.25">
      <c r="C247" s="15">
        <v>45308</v>
      </c>
      <c r="D247" s="16">
        <v>98.28</v>
      </c>
      <c r="E247" s="16">
        <v>98.513000000000005</v>
      </c>
      <c r="F247" s="16">
        <v>98.608999999999995</v>
      </c>
      <c r="G247" s="16">
        <v>98.864999999999995</v>
      </c>
      <c r="H247" s="16">
        <v>104.19499999999999</v>
      </c>
      <c r="I247" s="16">
        <v>104.895</v>
      </c>
    </row>
    <row r="248" spans="3:9" x14ac:dyDescent="0.25">
      <c r="C248" s="15">
        <v>45309</v>
      </c>
      <c r="D248" s="16">
        <v>98.257000000000005</v>
      </c>
      <c r="E248" s="16">
        <v>98.501000000000005</v>
      </c>
      <c r="F248" s="16">
        <v>98.665999999999997</v>
      </c>
      <c r="G248" s="16">
        <v>98.953999999999994</v>
      </c>
      <c r="H248" s="16">
        <v>104.003</v>
      </c>
      <c r="I248" s="16">
        <v>104.70099999999999</v>
      </c>
    </row>
    <row r="249" spans="3:9" x14ac:dyDescent="0.25">
      <c r="C249" s="15">
        <v>45310</v>
      </c>
      <c r="D249" s="16">
        <v>98.227000000000004</v>
      </c>
      <c r="E249" s="16">
        <v>98.465000000000003</v>
      </c>
      <c r="F249" s="16">
        <v>98.646000000000001</v>
      </c>
      <c r="G249" s="16">
        <v>98.894000000000005</v>
      </c>
      <c r="H249" s="16">
        <v>104.22</v>
      </c>
      <c r="I249" s="16">
        <v>104.92</v>
      </c>
    </row>
    <row r="250" spans="3:9" x14ac:dyDescent="0.25">
      <c r="C250" s="15">
        <v>45313</v>
      </c>
      <c r="D250" s="16">
        <v>98.445999999999998</v>
      </c>
      <c r="E250" s="16">
        <v>98.655000000000001</v>
      </c>
      <c r="F250" s="16">
        <v>98.715999999999994</v>
      </c>
      <c r="G250" s="16">
        <v>98.983999999999995</v>
      </c>
      <c r="H250" s="16">
        <v>104.181</v>
      </c>
      <c r="I250" s="16">
        <v>104.88</v>
      </c>
    </row>
    <row r="251" spans="3:9" x14ac:dyDescent="0.25">
      <c r="C251" s="15">
        <v>45314</v>
      </c>
      <c r="D251" s="16">
        <v>98.075999999999993</v>
      </c>
      <c r="E251" s="16">
        <v>98.251000000000005</v>
      </c>
      <c r="F251" s="16">
        <v>98.516000000000005</v>
      </c>
      <c r="G251" s="16">
        <v>98.704999999999998</v>
      </c>
      <c r="H251" s="16">
        <v>104.05200000000001</v>
      </c>
      <c r="I251" s="16">
        <v>104.75</v>
      </c>
    </row>
    <row r="252" spans="3:9" x14ac:dyDescent="0.25">
      <c r="C252" s="15">
        <v>45315</v>
      </c>
      <c r="D252" s="16">
        <v>98.436000000000007</v>
      </c>
      <c r="E252" s="16">
        <v>98.644999999999996</v>
      </c>
      <c r="F252" s="16">
        <v>98.665999999999997</v>
      </c>
      <c r="G252" s="16">
        <v>98.924000000000007</v>
      </c>
      <c r="H252" s="16">
        <v>104.078</v>
      </c>
      <c r="I252" s="16">
        <v>104.776</v>
      </c>
    </row>
    <row r="253" spans="3:9" x14ac:dyDescent="0.25">
      <c r="C253" s="15">
        <v>45316</v>
      </c>
      <c r="D253" s="16">
        <v>98.465999999999994</v>
      </c>
      <c r="E253" s="16">
        <v>98.683999999999997</v>
      </c>
      <c r="F253" s="16">
        <v>98.715999999999994</v>
      </c>
      <c r="G253" s="16">
        <v>98.978999999999999</v>
      </c>
      <c r="H253" s="16">
        <v>104.529</v>
      </c>
      <c r="I253" s="16">
        <v>105.23099999999999</v>
      </c>
    </row>
    <row r="254" spans="3:9" x14ac:dyDescent="0.25">
      <c r="C254" s="15">
        <v>45317</v>
      </c>
      <c r="D254" s="16">
        <v>98.436000000000007</v>
      </c>
      <c r="E254" s="16">
        <v>98.704999999999998</v>
      </c>
      <c r="F254" s="16">
        <v>98.706000000000003</v>
      </c>
      <c r="G254" s="16">
        <v>99.054000000000002</v>
      </c>
      <c r="H254" s="16">
        <v>104.777</v>
      </c>
      <c r="I254" s="16">
        <v>105.48099999999999</v>
      </c>
    </row>
    <row r="255" spans="3:9" x14ac:dyDescent="0.25">
      <c r="C255" s="15">
        <v>45320</v>
      </c>
      <c r="D255" s="16">
        <v>98.305999999999997</v>
      </c>
      <c r="E255" s="16">
        <v>98.480999999999995</v>
      </c>
      <c r="F255" s="16">
        <v>98.707999999999998</v>
      </c>
      <c r="G255" s="16">
        <v>98.896000000000001</v>
      </c>
      <c r="H255" s="16">
        <v>105.13800000000001</v>
      </c>
      <c r="I255" s="16">
        <v>105.84399999999999</v>
      </c>
    </row>
    <row r="256" spans="3:9" x14ac:dyDescent="0.25">
      <c r="C256" s="15">
        <v>45321</v>
      </c>
      <c r="D256" s="16">
        <v>98.322999999999993</v>
      </c>
      <c r="E256" s="16">
        <v>98.498000000000005</v>
      </c>
      <c r="F256" s="16">
        <v>98.837000000000003</v>
      </c>
      <c r="G256" s="16">
        <v>99.09</v>
      </c>
      <c r="H256" s="16">
        <v>105.232</v>
      </c>
      <c r="I256" s="16">
        <v>105.93899999999999</v>
      </c>
    </row>
    <row r="257" spans="3:9" x14ac:dyDescent="0.25">
      <c r="C257" s="15">
        <v>45322</v>
      </c>
      <c r="D257" s="16">
        <v>98.314999999999998</v>
      </c>
      <c r="E257" s="16">
        <v>98.49</v>
      </c>
      <c r="F257" s="16">
        <v>98.816999999999993</v>
      </c>
      <c r="G257" s="16">
        <v>99.006</v>
      </c>
      <c r="H257" s="16">
        <v>105.63800000000001</v>
      </c>
      <c r="I257" s="16">
        <v>106.348</v>
      </c>
    </row>
    <row r="258" spans="3:9" x14ac:dyDescent="0.25">
      <c r="C258" s="15">
        <v>45323</v>
      </c>
      <c r="D258" s="16">
        <v>98.385999999999996</v>
      </c>
      <c r="E258" s="16">
        <v>98.56</v>
      </c>
      <c r="F258" s="16">
        <v>98.927000000000007</v>
      </c>
      <c r="G258" s="16">
        <v>99.114999999999995</v>
      </c>
      <c r="H258" s="16">
        <v>105.747</v>
      </c>
      <c r="I258" s="16">
        <v>106.458</v>
      </c>
    </row>
    <row r="259" spans="3:9" x14ac:dyDescent="0.25">
      <c r="C259" s="15">
        <v>45324</v>
      </c>
      <c r="D259" s="16">
        <v>98.605999999999995</v>
      </c>
      <c r="E259" s="16">
        <v>98.804000000000002</v>
      </c>
      <c r="F259" s="16">
        <v>98.531999999999996</v>
      </c>
      <c r="G259" s="16">
        <v>98.718999999999994</v>
      </c>
      <c r="H259" s="16">
        <v>104.94499999999999</v>
      </c>
      <c r="I259" s="16">
        <v>105.649</v>
      </c>
    </row>
    <row r="260" spans="3:9" x14ac:dyDescent="0.25">
      <c r="C260" s="15">
        <v>45327</v>
      </c>
      <c r="D260" s="16">
        <v>98.42</v>
      </c>
      <c r="E260" s="16">
        <v>98.635000000000005</v>
      </c>
      <c r="F260" s="16">
        <v>98.76</v>
      </c>
      <c r="G260" s="16">
        <v>98.947999999999993</v>
      </c>
      <c r="H260" s="16">
        <v>105.223</v>
      </c>
      <c r="I260" s="16">
        <v>105.929</v>
      </c>
    </row>
    <row r="261" spans="3:9" x14ac:dyDescent="0.25">
      <c r="C261" s="15">
        <v>45328</v>
      </c>
      <c r="D261" s="16">
        <v>98.585999999999999</v>
      </c>
      <c r="E261" s="16">
        <v>98.774000000000001</v>
      </c>
      <c r="F261" s="16">
        <v>98.816000000000003</v>
      </c>
      <c r="G261" s="16">
        <v>99.004000000000005</v>
      </c>
      <c r="H261" s="16">
        <v>105.283</v>
      </c>
      <c r="I261" s="16">
        <v>105.989</v>
      </c>
    </row>
    <row r="262" spans="3:9" x14ac:dyDescent="0.25">
      <c r="C262" s="15">
        <v>45329</v>
      </c>
      <c r="D262" s="16">
        <v>98.281000000000006</v>
      </c>
      <c r="E262" s="16">
        <v>98.454999999999998</v>
      </c>
      <c r="F262" s="16">
        <v>98.620999999999995</v>
      </c>
      <c r="G262" s="16">
        <v>98.808000000000007</v>
      </c>
      <c r="H262" s="16">
        <v>105.065</v>
      </c>
      <c r="I262" s="16">
        <v>105.77</v>
      </c>
    </row>
    <row r="263" spans="3:9" x14ac:dyDescent="0.25">
      <c r="C263" s="15">
        <v>45330</v>
      </c>
      <c r="D263" s="16">
        <v>98.575999999999993</v>
      </c>
      <c r="E263" s="16">
        <v>98.784000000000006</v>
      </c>
      <c r="F263" s="16">
        <v>98.641000000000005</v>
      </c>
      <c r="G263" s="16">
        <v>98.828000000000003</v>
      </c>
      <c r="H263" s="16">
        <v>105.10599999999999</v>
      </c>
      <c r="I263" s="16">
        <v>105.81</v>
      </c>
    </row>
    <row r="264" spans="3:9" x14ac:dyDescent="0.25">
      <c r="C264" s="15">
        <v>45331</v>
      </c>
      <c r="D264" s="16">
        <v>98.516000000000005</v>
      </c>
      <c r="E264" s="16">
        <v>98.733999999999995</v>
      </c>
      <c r="F264" s="16">
        <v>98.727000000000004</v>
      </c>
      <c r="G264" s="16">
        <v>98.914000000000001</v>
      </c>
      <c r="H264" s="16">
        <v>105.21899999999999</v>
      </c>
      <c r="I264" s="16">
        <v>105.92400000000001</v>
      </c>
    </row>
    <row r="265" spans="3:9" x14ac:dyDescent="0.25">
      <c r="C265" s="15">
        <v>45334</v>
      </c>
      <c r="D265" s="16">
        <v>98.506</v>
      </c>
      <c r="E265" s="16">
        <v>98.733999999999995</v>
      </c>
      <c r="F265" s="16">
        <v>98.814999999999998</v>
      </c>
      <c r="G265" s="16">
        <v>99.081999999999994</v>
      </c>
      <c r="H265" s="16">
        <v>105.325</v>
      </c>
      <c r="I265" s="16">
        <v>106.03100000000001</v>
      </c>
    </row>
    <row r="266" spans="3:9" x14ac:dyDescent="0.25">
      <c r="C266" s="15">
        <v>45335</v>
      </c>
      <c r="D266" s="16">
        <v>98.3</v>
      </c>
      <c r="E266" s="16">
        <v>98.68</v>
      </c>
      <c r="F266" s="16">
        <v>98.591999999999999</v>
      </c>
      <c r="G266" s="16">
        <v>98.778000000000006</v>
      </c>
      <c r="H266" s="16">
        <v>104.937</v>
      </c>
      <c r="I266" s="16">
        <v>105.64</v>
      </c>
    </row>
    <row r="267" spans="3:9" x14ac:dyDescent="0.25">
      <c r="C267" s="15">
        <v>45336</v>
      </c>
      <c r="D267" s="16">
        <v>98.475999999999999</v>
      </c>
      <c r="E267" s="16">
        <v>98.694000000000003</v>
      </c>
      <c r="F267" s="16">
        <v>98.781999999999996</v>
      </c>
      <c r="G267" s="16">
        <v>98.968999999999994</v>
      </c>
      <c r="H267" s="16">
        <v>105.328</v>
      </c>
      <c r="I267" s="16">
        <v>106.03400000000001</v>
      </c>
    </row>
    <row r="268" spans="3:9" x14ac:dyDescent="0.25">
      <c r="C268" s="15">
        <v>45337</v>
      </c>
      <c r="D268" s="16">
        <v>98.352000000000004</v>
      </c>
      <c r="E268" s="16">
        <v>98.593000000000004</v>
      </c>
      <c r="F268" s="16">
        <v>98.679000000000002</v>
      </c>
      <c r="G268" s="16">
        <v>98.864999999999995</v>
      </c>
      <c r="H268" s="16">
        <v>105.126</v>
      </c>
      <c r="I268" s="16">
        <v>105.83</v>
      </c>
    </row>
    <row r="269" spans="3:9" x14ac:dyDescent="0.25">
      <c r="C269" s="15">
        <v>45338</v>
      </c>
      <c r="D269" s="16">
        <v>98.236999999999995</v>
      </c>
      <c r="E269" s="16">
        <v>98.409000000000006</v>
      </c>
      <c r="F269" s="16">
        <v>98.608000000000004</v>
      </c>
      <c r="G269" s="16">
        <v>98.793999999999997</v>
      </c>
      <c r="H269" s="16">
        <v>105.128</v>
      </c>
      <c r="I269" s="16">
        <v>105.831</v>
      </c>
    </row>
    <row r="270" spans="3:9" x14ac:dyDescent="0.25">
      <c r="C270" s="15">
        <v>45341</v>
      </c>
      <c r="D270" s="16">
        <v>98.215999999999994</v>
      </c>
      <c r="E270" s="16">
        <v>98.727000000000004</v>
      </c>
      <c r="F270" s="16">
        <v>98.625</v>
      </c>
      <c r="G270" s="16">
        <v>98.837999999999994</v>
      </c>
      <c r="H270" s="16">
        <v>104.97</v>
      </c>
      <c r="I270" s="16">
        <v>105.672</v>
      </c>
    </row>
    <row r="271" spans="3:9" x14ac:dyDescent="0.25">
      <c r="C271" s="15">
        <v>45342</v>
      </c>
      <c r="D271" s="16">
        <v>98.218999999999994</v>
      </c>
      <c r="E271" s="16">
        <v>98.39</v>
      </c>
      <c r="F271" s="16">
        <v>98.480999999999995</v>
      </c>
      <c r="G271" s="16">
        <v>98.665999999999997</v>
      </c>
      <c r="H271" s="16">
        <v>104.91500000000001</v>
      </c>
      <c r="I271" s="16">
        <v>106.19499999999999</v>
      </c>
    </row>
    <row r="272" spans="3:9" x14ac:dyDescent="0.25">
      <c r="C272" s="15">
        <v>45343</v>
      </c>
      <c r="D272" s="16">
        <v>98.355000000000004</v>
      </c>
      <c r="E272" s="16">
        <v>98.474999999999994</v>
      </c>
      <c r="F272" s="16">
        <v>98.385999999999996</v>
      </c>
      <c r="G272" s="16">
        <v>98.570999999999998</v>
      </c>
      <c r="H272" s="16">
        <v>104.765</v>
      </c>
      <c r="I272" s="16">
        <v>105.935</v>
      </c>
    </row>
    <row r="273" spans="3:9" x14ac:dyDescent="0.25">
      <c r="C273" s="15">
        <v>45344</v>
      </c>
      <c r="D273" s="16">
        <v>98.491</v>
      </c>
      <c r="E273" s="16">
        <v>98.709000000000003</v>
      </c>
      <c r="F273" s="16">
        <v>98.382999999999996</v>
      </c>
      <c r="G273" s="16">
        <v>98.567999999999998</v>
      </c>
      <c r="H273" s="16">
        <v>104.825</v>
      </c>
      <c r="I273" s="16">
        <v>105.52500000000001</v>
      </c>
    </row>
    <row r="274" spans="3:9" x14ac:dyDescent="0.25">
      <c r="C274" s="15">
        <v>45345</v>
      </c>
      <c r="D274" s="16">
        <v>98.45</v>
      </c>
      <c r="E274" s="16">
        <v>98.56</v>
      </c>
      <c r="F274" s="16">
        <v>98.897999999999996</v>
      </c>
      <c r="G274" s="16">
        <v>99.286000000000001</v>
      </c>
      <c r="H274" s="16">
        <v>105.2</v>
      </c>
      <c r="I274" s="16">
        <v>106.3</v>
      </c>
    </row>
    <row r="275" spans="3:9" x14ac:dyDescent="0.25">
      <c r="C275" s="15">
        <v>45348</v>
      </c>
      <c r="D275" s="16">
        <v>98.2</v>
      </c>
      <c r="E275" s="16">
        <v>98.701999999999998</v>
      </c>
      <c r="F275" s="16">
        <v>98.667000000000002</v>
      </c>
      <c r="G275" s="16">
        <v>98.852000000000004</v>
      </c>
      <c r="H275" s="16">
        <v>105.354</v>
      </c>
      <c r="I275" s="16">
        <v>106.05800000000001</v>
      </c>
    </row>
    <row r="276" spans="3:9" x14ac:dyDescent="0.25">
      <c r="C276" s="15">
        <v>45349</v>
      </c>
      <c r="D276" s="16">
        <v>98.194999999999993</v>
      </c>
      <c r="E276" s="16">
        <v>98.364999999999995</v>
      </c>
      <c r="F276" s="16">
        <v>98.658000000000001</v>
      </c>
      <c r="G276" s="16">
        <v>99.126999999999995</v>
      </c>
      <c r="H276" s="16">
        <v>105.298</v>
      </c>
      <c r="I276" s="16">
        <v>106.002</v>
      </c>
    </row>
    <row r="277" spans="3:9" x14ac:dyDescent="0.25">
      <c r="C277" s="15">
        <v>45350</v>
      </c>
      <c r="D277" s="16">
        <v>98.245999999999995</v>
      </c>
      <c r="E277" s="16">
        <v>98.501000000000005</v>
      </c>
      <c r="F277" s="16">
        <v>98.709000000000003</v>
      </c>
      <c r="G277" s="16">
        <v>98.894000000000005</v>
      </c>
      <c r="H277" s="16">
        <v>105.61499999999999</v>
      </c>
      <c r="I277" s="16">
        <v>106.63500000000001</v>
      </c>
    </row>
    <row r="278" spans="3:9" x14ac:dyDescent="0.25">
      <c r="C278" s="15">
        <v>45351</v>
      </c>
      <c r="D278" s="16">
        <v>98.236999999999995</v>
      </c>
      <c r="E278" s="16">
        <v>98.897000000000006</v>
      </c>
      <c r="F278" s="16">
        <v>98.734999999999999</v>
      </c>
      <c r="G278" s="16">
        <v>98.92</v>
      </c>
      <c r="H278" s="16">
        <v>105.72</v>
      </c>
      <c r="I278" s="16">
        <v>106.68</v>
      </c>
    </row>
    <row r="279" spans="3:9" x14ac:dyDescent="0.25">
      <c r="C279" s="15">
        <v>45352</v>
      </c>
      <c r="D279" s="16">
        <v>98.188000000000002</v>
      </c>
      <c r="E279" s="16">
        <v>98.608000000000004</v>
      </c>
      <c r="F279" s="16">
        <v>98.722999999999999</v>
      </c>
      <c r="G279" s="16">
        <v>99.298000000000002</v>
      </c>
      <c r="H279" s="16">
        <v>105.79</v>
      </c>
      <c r="I279" s="16">
        <v>107.06</v>
      </c>
    </row>
    <row r="280" spans="3:9" x14ac:dyDescent="0.25">
      <c r="C280" s="15">
        <v>45355</v>
      </c>
      <c r="D280" s="16">
        <v>98.375</v>
      </c>
      <c r="E280" s="16">
        <v>98.545000000000002</v>
      </c>
      <c r="F280" s="16">
        <v>98.808000000000007</v>
      </c>
      <c r="G280" s="16">
        <v>98.992999999999995</v>
      </c>
      <c r="H280" s="16">
        <v>106.05200000000001</v>
      </c>
      <c r="I280" s="16">
        <v>106.761</v>
      </c>
    </row>
    <row r="281" spans="3:9" x14ac:dyDescent="0.25">
      <c r="C281" s="15">
        <v>45356</v>
      </c>
      <c r="D281" s="16">
        <v>98.266999999999996</v>
      </c>
      <c r="E281" s="16">
        <v>98.713999999999999</v>
      </c>
      <c r="F281" s="16">
        <v>98.840999999999994</v>
      </c>
      <c r="G281" s="16">
        <v>99.025000000000006</v>
      </c>
      <c r="H281" s="16">
        <v>106.43</v>
      </c>
      <c r="I281" s="16">
        <v>107.45</v>
      </c>
    </row>
    <row r="282" spans="3:9" x14ac:dyDescent="0.25">
      <c r="C282" s="15">
        <v>45357</v>
      </c>
      <c r="D282" s="16">
        <v>98.27</v>
      </c>
      <c r="E282" s="16">
        <v>98.85</v>
      </c>
      <c r="F282" s="16">
        <v>98.772999999999996</v>
      </c>
      <c r="G282" s="16">
        <v>98.956999999999994</v>
      </c>
      <c r="H282" s="16">
        <v>106.5</v>
      </c>
      <c r="I282" s="16">
        <v>107.69</v>
      </c>
    </row>
    <row r="283" spans="3:9" x14ac:dyDescent="0.25">
      <c r="C283" s="15">
        <v>45358</v>
      </c>
      <c r="D283" s="16">
        <v>98.323999999999998</v>
      </c>
      <c r="E283" s="16">
        <v>98.873999999999995</v>
      </c>
      <c r="F283" s="16">
        <v>98.870999999999995</v>
      </c>
      <c r="G283" s="16">
        <v>99.055000000000007</v>
      </c>
      <c r="H283" s="16">
        <v>106.71299999999999</v>
      </c>
      <c r="I283" s="16">
        <v>107.42700000000001</v>
      </c>
    </row>
    <row r="284" spans="3:9" x14ac:dyDescent="0.25">
      <c r="C284" s="15">
        <v>45359</v>
      </c>
      <c r="D284" s="16">
        <v>98.399000000000001</v>
      </c>
      <c r="E284" s="16">
        <v>98.888999999999996</v>
      </c>
      <c r="F284" s="16">
        <v>98.852000000000004</v>
      </c>
      <c r="G284" s="16">
        <v>99.281999999999996</v>
      </c>
      <c r="H284" s="16">
        <v>106.746</v>
      </c>
      <c r="I284" s="16">
        <v>107.46</v>
      </c>
    </row>
    <row r="285" spans="3:9" x14ac:dyDescent="0.25">
      <c r="C285" s="15">
        <v>45362</v>
      </c>
      <c r="D285" s="16">
        <v>98.314999999999998</v>
      </c>
      <c r="E285" s="16">
        <v>98.483999999999995</v>
      </c>
      <c r="F285" s="16">
        <v>98.793000000000006</v>
      </c>
      <c r="G285" s="16">
        <v>98.977000000000004</v>
      </c>
      <c r="H285" s="16">
        <v>106.50700000000001</v>
      </c>
      <c r="I285" s="16">
        <v>107.21899999999999</v>
      </c>
    </row>
    <row r="286" spans="3:9" x14ac:dyDescent="0.25">
      <c r="C286" s="15">
        <v>45363</v>
      </c>
      <c r="D286" s="16">
        <v>98.518000000000001</v>
      </c>
      <c r="E286" s="16">
        <v>98.686999999999998</v>
      </c>
      <c r="F286" s="16">
        <v>98.938000000000002</v>
      </c>
      <c r="G286" s="16">
        <v>99.122</v>
      </c>
      <c r="H286" s="16">
        <v>106.881</v>
      </c>
      <c r="I286" s="16">
        <v>107.596</v>
      </c>
    </row>
    <row r="287" spans="3:9" x14ac:dyDescent="0.25">
      <c r="C287" s="15">
        <v>45364</v>
      </c>
      <c r="D287" s="16">
        <v>98.352999999999994</v>
      </c>
      <c r="E287" s="16">
        <v>98.521000000000001</v>
      </c>
      <c r="F287" s="16">
        <v>98.82</v>
      </c>
      <c r="G287" s="16">
        <v>99.003</v>
      </c>
      <c r="H287" s="16">
        <v>106.66200000000001</v>
      </c>
      <c r="I287" s="16">
        <v>107.375</v>
      </c>
    </row>
    <row r="288" spans="3:9" x14ac:dyDescent="0.25">
      <c r="C288" s="15">
        <v>45365</v>
      </c>
      <c r="D288" s="16">
        <v>98.427999999999997</v>
      </c>
      <c r="E288" s="16">
        <v>98.596000000000004</v>
      </c>
      <c r="F288" s="16">
        <v>98.81</v>
      </c>
      <c r="G288" s="16">
        <v>98.992999999999995</v>
      </c>
      <c r="H288" s="16">
        <v>106.605</v>
      </c>
      <c r="I288" s="16">
        <v>107.31699999999999</v>
      </c>
    </row>
    <row r="289" spans="3:10" x14ac:dyDescent="0.25">
      <c r="C289" s="15">
        <v>45366</v>
      </c>
      <c r="D289" s="16">
        <v>98.436000000000007</v>
      </c>
      <c r="E289" s="16">
        <v>98.603999999999999</v>
      </c>
      <c r="F289" s="16">
        <v>98.808999999999997</v>
      </c>
      <c r="G289" s="16">
        <v>98.992000000000004</v>
      </c>
      <c r="H289" s="16">
        <v>106.684</v>
      </c>
      <c r="I289" s="16">
        <v>107.396</v>
      </c>
    </row>
    <row r="290" spans="3:10" x14ac:dyDescent="0.25">
      <c r="C290" s="15">
        <v>45369</v>
      </c>
      <c r="D290" s="16">
        <v>98.04</v>
      </c>
      <c r="E290" s="16">
        <v>98.206999999999994</v>
      </c>
      <c r="F290" s="16">
        <v>98.798000000000002</v>
      </c>
      <c r="G290" s="16">
        <v>98.980999999999995</v>
      </c>
      <c r="H290" s="16">
        <v>106.625</v>
      </c>
      <c r="I290" s="16">
        <v>107.337</v>
      </c>
    </row>
    <row r="291" spans="3:10" x14ac:dyDescent="0.25">
      <c r="C291" s="15">
        <v>45370</v>
      </c>
      <c r="D291" s="16">
        <v>98.28</v>
      </c>
      <c r="E291" s="16">
        <v>98.447000000000003</v>
      </c>
      <c r="F291" s="16">
        <v>98.783000000000001</v>
      </c>
      <c r="G291" s="16">
        <v>98.965999999999994</v>
      </c>
      <c r="H291" s="16">
        <v>106.42700000000001</v>
      </c>
      <c r="I291" s="16">
        <v>107.137</v>
      </c>
    </row>
    <row r="292" spans="3:10" x14ac:dyDescent="0.25">
      <c r="C292" s="15">
        <v>45371</v>
      </c>
      <c r="D292" s="16">
        <v>98.299000000000007</v>
      </c>
      <c r="E292" s="16">
        <v>98.465999999999994</v>
      </c>
      <c r="F292" s="16">
        <v>98.968000000000004</v>
      </c>
      <c r="G292" s="16">
        <v>99.150999999999996</v>
      </c>
      <c r="H292" s="16">
        <v>106.55200000000001</v>
      </c>
      <c r="I292" s="16">
        <v>107.26300000000001</v>
      </c>
    </row>
    <row r="293" spans="3:10" x14ac:dyDescent="0.25">
      <c r="C293" s="15">
        <v>45372</v>
      </c>
      <c r="D293" s="16">
        <v>98.311000000000007</v>
      </c>
      <c r="E293" s="16">
        <v>98.477999999999994</v>
      </c>
      <c r="F293" s="16">
        <v>98.95</v>
      </c>
      <c r="G293" s="16">
        <v>99.132999999999996</v>
      </c>
      <c r="H293" s="16">
        <v>106.863</v>
      </c>
      <c r="I293" s="16">
        <v>107.57599999999999</v>
      </c>
    </row>
    <row r="294" spans="3:10" x14ac:dyDescent="0.25">
      <c r="C294" s="15">
        <v>45373</v>
      </c>
      <c r="D294" s="16">
        <v>98.352999999999994</v>
      </c>
      <c r="E294" s="16">
        <v>98.52</v>
      </c>
      <c r="F294" s="16">
        <v>99.051000000000002</v>
      </c>
      <c r="G294" s="16">
        <v>99.233999999999995</v>
      </c>
      <c r="H294" s="16">
        <v>107.071</v>
      </c>
      <c r="I294" s="16">
        <v>107.786</v>
      </c>
    </row>
    <row r="295" spans="3:10" x14ac:dyDescent="0.25">
      <c r="C295" s="15">
        <v>45376</v>
      </c>
      <c r="D295" s="16">
        <v>98.528999999999996</v>
      </c>
      <c r="E295" s="16">
        <v>98.695999999999998</v>
      </c>
      <c r="F295" s="16">
        <v>99.070999999999998</v>
      </c>
      <c r="G295" s="16">
        <v>99.254000000000005</v>
      </c>
      <c r="H295" s="16">
        <v>107.08799999999999</v>
      </c>
      <c r="I295" s="16">
        <v>107.803</v>
      </c>
    </row>
    <row r="296" spans="3:10" x14ac:dyDescent="0.25">
      <c r="C296" s="15">
        <v>45377</v>
      </c>
      <c r="D296" s="16">
        <v>98.518000000000001</v>
      </c>
      <c r="E296" s="16">
        <v>98.685000000000002</v>
      </c>
      <c r="F296" s="16">
        <v>99.093999999999994</v>
      </c>
      <c r="G296" s="16">
        <v>99.277000000000001</v>
      </c>
      <c r="H296" s="16">
        <v>107.208</v>
      </c>
      <c r="I296" s="16">
        <v>107.923</v>
      </c>
    </row>
    <row r="297" spans="3:10" x14ac:dyDescent="0.25">
      <c r="C297" s="15">
        <v>45378</v>
      </c>
      <c r="D297" s="16">
        <v>98.576999999999998</v>
      </c>
      <c r="E297" s="16">
        <v>98.742999999999995</v>
      </c>
      <c r="F297" s="16">
        <v>99.179000000000002</v>
      </c>
      <c r="G297" s="16">
        <v>99.361000000000004</v>
      </c>
      <c r="H297" s="16">
        <v>107.268</v>
      </c>
      <c r="I297" s="16">
        <v>107.983</v>
      </c>
    </row>
    <row r="298" spans="3:10" x14ac:dyDescent="0.25">
      <c r="C298" s="15">
        <v>45379</v>
      </c>
      <c r="D298" s="16">
        <v>98.450999999999993</v>
      </c>
      <c r="E298" s="16">
        <v>98.617000000000004</v>
      </c>
      <c r="F298" s="16">
        <v>99.150999999999996</v>
      </c>
      <c r="G298" s="16">
        <v>99.332999999999998</v>
      </c>
      <c r="H298" s="16">
        <v>107.251</v>
      </c>
      <c r="I298" s="16">
        <v>107.96599999999999</v>
      </c>
    </row>
    <row r="299" spans="3:10" x14ac:dyDescent="0.25">
      <c r="C299" s="15">
        <v>45380</v>
      </c>
      <c r="D299" s="16">
        <v>98.453999999999994</v>
      </c>
      <c r="E299" s="16">
        <v>98.62</v>
      </c>
      <c r="F299" s="16">
        <v>99.179000000000002</v>
      </c>
      <c r="G299" s="16">
        <v>99.361000000000004</v>
      </c>
      <c r="H299" s="16">
        <v>107.34399999999999</v>
      </c>
      <c r="I299" s="16">
        <v>108.06</v>
      </c>
    </row>
    <row r="302" spans="3:10" ht="56.25" customHeight="1" x14ac:dyDescent="0.25">
      <c r="E302" s="407"/>
      <c r="F302" s="407"/>
      <c r="G302" s="407"/>
      <c r="H302" s="405" t="s">
        <v>235</v>
      </c>
      <c r="I302" s="405"/>
      <c r="J302" s="60"/>
    </row>
    <row r="325" spans="3:9" x14ac:dyDescent="0.25">
      <c r="C325" s="17"/>
      <c r="D325" s="17"/>
      <c r="E325" s="17"/>
      <c r="F325" s="17"/>
      <c r="G325" s="17"/>
      <c r="H325" s="17"/>
      <c r="I325" s="17"/>
    </row>
    <row r="328" spans="3:9" x14ac:dyDescent="0.25">
      <c r="C328" s="4"/>
      <c r="D328" s="14" t="s">
        <v>141</v>
      </c>
      <c r="E328" s="14" t="s">
        <v>142</v>
      </c>
    </row>
    <row r="329" spans="3:9" x14ac:dyDescent="0.25">
      <c r="C329" s="15">
        <v>45292</v>
      </c>
      <c r="D329" s="16">
        <v>60.534999999999997</v>
      </c>
      <c r="E329" s="16">
        <v>61.152000000000001</v>
      </c>
    </row>
    <row r="330" spans="3:9" x14ac:dyDescent="0.25">
      <c r="C330" s="15">
        <v>45293</v>
      </c>
      <c r="D330" s="16">
        <v>59.984000000000002</v>
      </c>
      <c r="E330" s="16">
        <v>60.594000000000001</v>
      </c>
    </row>
    <row r="331" spans="3:9" x14ac:dyDescent="0.25">
      <c r="C331" s="15">
        <v>45294</v>
      </c>
      <c r="D331" s="16">
        <v>60.627000000000002</v>
      </c>
      <c r="E331" s="16">
        <v>61.244999999999997</v>
      </c>
    </row>
    <row r="332" spans="3:9" x14ac:dyDescent="0.25">
      <c r="C332" s="15">
        <v>45295</v>
      </c>
      <c r="D332" s="16">
        <v>60.100999999999999</v>
      </c>
      <c r="E332" s="16">
        <v>60.712000000000003</v>
      </c>
    </row>
    <row r="333" spans="3:9" x14ac:dyDescent="0.25">
      <c r="C333" s="15">
        <v>45296</v>
      </c>
      <c r="D333" s="16">
        <v>59.49</v>
      </c>
      <c r="E333" s="16">
        <v>60.094000000000001</v>
      </c>
    </row>
    <row r="334" spans="3:9" x14ac:dyDescent="0.25">
      <c r="C334" s="15">
        <v>45299</v>
      </c>
      <c r="D334" s="16">
        <v>59.808999999999997</v>
      </c>
      <c r="E334" s="16">
        <v>60.415999999999997</v>
      </c>
    </row>
    <row r="335" spans="3:9" x14ac:dyDescent="0.25">
      <c r="C335" s="15">
        <v>45300</v>
      </c>
      <c r="D335" s="16">
        <v>59.661999999999999</v>
      </c>
      <c r="E335" s="16">
        <v>60.268000000000001</v>
      </c>
    </row>
    <row r="336" spans="3:9" x14ac:dyDescent="0.25">
      <c r="C336" s="15">
        <v>45301</v>
      </c>
      <c r="D336" s="16">
        <v>59.472999999999999</v>
      </c>
      <c r="E336" s="16">
        <v>60.076000000000001</v>
      </c>
    </row>
    <row r="337" spans="3:5" x14ac:dyDescent="0.25">
      <c r="C337" s="15">
        <v>45302</v>
      </c>
      <c r="D337" s="16">
        <v>59.725000000000001</v>
      </c>
      <c r="E337" s="16">
        <v>60.331000000000003</v>
      </c>
    </row>
    <row r="338" spans="3:5" x14ac:dyDescent="0.25">
      <c r="C338" s="15">
        <v>45303</v>
      </c>
      <c r="D338" s="16">
        <v>60.301000000000002</v>
      </c>
      <c r="E338" s="16">
        <v>60.914000000000001</v>
      </c>
    </row>
    <row r="339" spans="3:5" x14ac:dyDescent="0.25">
      <c r="C339" s="15">
        <v>45306</v>
      </c>
      <c r="D339" s="16">
        <v>60.651000000000003</v>
      </c>
      <c r="E339" s="16">
        <v>61.268999999999998</v>
      </c>
    </row>
    <row r="340" spans="3:5" x14ac:dyDescent="0.25">
      <c r="C340" s="15">
        <v>45307</v>
      </c>
      <c r="D340" s="16">
        <v>59.942</v>
      </c>
      <c r="E340" s="16">
        <v>60.551000000000002</v>
      </c>
    </row>
    <row r="341" spans="3:5" x14ac:dyDescent="0.25">
      <c r="C341" s="15">
        <v>45308</v>
      </c>
      <c r="D341" s="16">
        <v>60.127000000000002</v>
      </c>
      <c r="E341" s="16">
        <v>60.738</v>
      </c>
    </row>
    <row r="342" spans="3:5" x14ac:dyDescent="0.25">
      <c r="C342" s="15">
        <v>45309</v>
      </c>
      <c r="D342" s="16">
        <v>59.764000000000003</v>
      </c>
      <c r="E342" s="16">
        <v>60.37</v>
      </c>
    </row>
    <row r="343" spans="3:5" x14ac:dyDescent="0.25">
      <c r="C343" s="15">
        <v>45310</v>
      </c>
      <c r="D343" s="16">
        <v>60.316000000000003</v>
      </c>
      <c r="E343" s="16">
        <v>60.929000000000002</v>
      </c>
    </row>
    <row r="344" spans="3:5" x14ac:dyDescent="0.25">
      <c r="C344" s="15">
        <v>45313</v>
      </c>
      <c r="D344" s="16">
        <v>60.057000000000002</v>
      </c>
      <c r="E344" s="16">
        <v>60.667000000000002</v>
      </c>
    </row>
    <row r="345" spans="3:5" x14ac:dyDescent="0.25">
      <c r="C345" s="15">
        <v>45314</v>
      </c>
      <c r="D345" s="16">
        <v>59.984000000000002</v>
      </c>
      <c r="E345" s="16">
        <v>60.593000000000004</v>
      </c>
    </row>
    <row r="346" spans="3:5" x14ac:dyDescent="0.25">
      <c r="C346" s="15">
        <v>45315</v>
      </c>
      <c r="D346" s="16">
        <v>59.597999999999999</v>
      </c>
      <c r="E346" s="16">
        <v>60.201999999999998</v>
      </c>
    </row>
    <row r="347" spans="3:5" x14ac:dyDescent="0.25">
      <c r="C347" s="15">
        <v>45316</v>
      </c>
      <c r="D347" s="16">
        <v>59.911000000000001</v>
      </c>
      <c r="E347" s="16">
        <v>60.518999999999998</v>
      </c>
    </row>
    <row r="348" spans="3:5" x14ac:dyDescent="0.25">
      <c r="C348" s="15">
        <v>45317</v>
      </c>
      <c r="D348" s="16">
        <v>60.371000000000002</v>
      </c>
      <c r="E348" s="16">
        <v>60.984000000000002</v>
      </c>
    </row>
    <row r="349" spans="3:5" x14ac:dyDescent="0.25">
      <c r="C349" s="15">
        <v>45320</v>
      </c>
      <c r="D349" s="16">
        <v>60.481000000000002</v>
      </c>
      <c r="E349" s="16">
        <v>61.095999999999997</v>
      </c>
    </row>
    <row r="350" spans="3:5" x14ac:dyDescent="0.25">
      <c r="C350" s="15">
        <v>45321</v>
      </c>
      <c r="D350" s="16">
        <v>61.283000000000001</v>
      </c>
      <c r="E350" s="16">
        <v>61.908000000000001</v>
      </c>
    </row>
    <row r="351" spans="3:5" x14ac:dyDescent="0.25">
      <c r="C351" s="15">
        <v>45322</v>
      </c>
      <c r="D351" s="16">
        <v>60.966000000000001</v>
      </c>
      <c r="E351" s="16">
        <v>61.587000000000003</v>
      </c>
    </row>
    <row r="352" spans="3:5" x14ac:dyDescent="0.25">
      <c r="C352" s="15">
        <v>45323</v>
      </c>
      <c r="D352" s="16">
        <v>61.290999999999997</v>
      </c>
      <c r="E352" s="16">
        <v>61.915999999999997</v>
      </c>
    </row>
    <row r="353" spans="3:8" x14ac:dyDescent="0.25">
      <c r="C353" s="15">
        <v>45324</v>
      </c>
      <c r="D353" s="16">
        <v>60.276000000000003</v>
      </c>
      <c r="E353" s="16">
        <v>60.887999999999998</v>
      </c>
    </row>
    <row r="354" spans="3:8" x14ac:dyDescent="0.25">
      <c r="C354" s="15">
        <v>45327</v>
      </c>
      <c r="D354" s="16">
        <v>60.523000000000003</v>
      </c>
      <c r="E354" s="16">
        <v>61.137999999999998</v>
      </c>
    </row>
    <row r="355" spans="3:8" x14ac:dyDescent="0.25">
      <c r="C355" s="15">
        <v>45328</v>
      </c>
      <c r="D355" s="16">
        <v>60.328000000000003</v>
      </c>
      <c r="E355" s="16">
        <v>60.94</v>
      </c>
    </row>
    <row r="356" spans="3:8" x14ac:dyDescent="0.25">
      <c r="C356" s="15">
        <v>45329</v>
      </c>
      <c r="D356" s="16">
        <v>60.16</v>
      </c>
      <c r="E356" s="16">
        <v>60.77</v>
      </c>
    </row>
    <row r="357" spans="3:8" x14ac:dyDescent="0.25">
      <c r="C357" s="15">
        <v>45330</v>
      </c>
      <c r="D357" s="16">
        <v>60.295999999999999</v>
      </c>
      <c r="E357" s="16">
        <v>60.908000000000001</v>
      </c>
    </row>
    <row r="358" spans="3:8" x14ac:dyDescent="0.25">
      <c r="C358" s="15">
        <v>45331</v>
      </c>
      <c r="D358" s="16">
        <v>60.526000000000003</v>
      </c>
      <c r="E358" s="16">
        <v>61.140999999999998</v>
      </c>
    </row>
    <row r="359" spans="3:8" x14ac:dyDescent="0.25">
      <c r="C359" s="15">
        <v>45334</v>
      </c>
      <c r="D359" s="16">
        <v>60.625</v>
      </c>
      <c r="E359" s="16">
        <v>61.241</v>
      </c>
    </row>
    <row r="360" spans="3:8" x14ac:dyDescent="0.25">
      <c r="C360" s="15">
        <v>45335</v>
      </c>
      <c r="D360" s="16">
        <v>59.819000000000003</v>
      </c>
      <c r="E360" s="16">
        <v>60.424999999999997</v>
      </c>
    </row>
    <row r="361" spans="3:8" x14ac:dyDescent="0.25">
      <c r="C361" s="15">
        <v>45336</v>
      </c>
      <c r="D361" s="16">
        <v>60.311</v>
      </c>
      <c r="E361" s="16">
        <v>60.923000000000002</v>
      </c>
    </row>
    <row r="362" spans="3:8" x14ac:dyDescent="0.25">
      <c r="C362" s="15">
        <v>45337</v>
      </c>
      <c r="D362" s="16">
        <v>60.185000000000002</v>
      </c>
      <c r="E362" s="16">
        <v>60.795000000000002</v>
      </c>
    </row>
    <row r="363" spans="3:8" x14ac:dyDescent="0.25">
      <c r="C363" s="15">
        <v>45338</v>
      </c>
      <c r="D363" s="16">
        <v>60.256</v>
      </c>
      <c r="E363" s="16">
        <v>60.866999999999997</v>
      </c>
      <c r="G363" s="405" t="s">
        <v>236</v>
      </c>
      <c r="H363" s="405"/>
    </row>
    <row r="364" spans="3:8" x14ac:dyDescent="0.25">
      <c r="C364" s="15">
        <v>45341</v>
      </c>
      <c r="D364" s="16">
        <v>60.277000000000001</v>
      </c>
      <c r="E364" s="16">
        <v>60.887999999999998</v>
      </c>
      <c r="G364" s="405"/>
      <c r="H364" s="405"/>
    </row>
    <row r="365" spans="3:8" x14ac:dyDescent="0.25">
      <c r="C365" s="15">
        <v>45342</v>
      </c>
      <c r="D365" s="16">
        <v>59.83</v>
      </c>
      <c r="E365" s="16">
        <v>61.491999999999997</v>
      </c>
    </row>
    <row r="366" spans="3:8" x14ac:dyDescent="0.25">
      <c r="C366" s="15">
        <v>45343</v>
      </c>
      <c r="D366" s="16">
        <v>59.49</v>
      </c>
      <c r="E366" s="16">
        <v>61.4</v>
      </c>
    </row>
    <row r="367" spans="3:8" x14ac:dyDescent="0.25">
      <c r="C367" s="15">
        <v>45344</v>
      </c>
      <c r="D367" s="16">
        <v>59.679000000000002</v>
      </c>
      <c r="E367" s="16">
        <v>60.965000000000003</v>
      </c>
    </row>
    <row r="368" spans="3:8" x14ac:dyDescent="0.25">
      <c r="C368" s="15">
        <v>45345</v>
      </c>
      <c r="D368" s="16">
        <v>59.984999999999999</v>
      </c>
      <c r="E368" s="16">
        <v>61.634999999999998</v>
      </c>
    </row>
    <row r="369" spans="3:5" x14ac:dyDescent="0.25">
      <c r="C369" s="15">
        <v>45348</v>
      </c>
      <c r="D369" s="16">
        <v>59.994999999999997</v>
      </c>
      <c r="E369" s="16">
        <v>61.41</v>
      </c>
    </row>
    <row r="370" spans="3:5" x14ac:dyDescent="0.25">
      <c r="C370" s="15">
        <v>45349</v>
      </c>
      <c r="D370" s="16">
        <v>59.716000000000001</v>
      </c>
      <c r="E370" s="16">
        <v>61.156999999999996</v>
      </c>
    </row>
    <row r="371" spans="3:5" x14ac:dyDescent="0.25">
      <c r="C371" s="15">
        <v>45350</v>
      </c>
      <c r="D371" s="16">
        <v>60.054000000000002</v>
      </c>
      <c r="E371" s="16">
        <v>61.250999999999998</v>
      </c>
    </row>
    <row r="372" spans="3:5" x14ac:dyDescent="0.25">
      <c r="C372" s="15">
        <v>45351</v>
      </c>
      <c r="D372" s="16">
        <v>59.99</v>
      </c>
      <c r="E372" s="16">
        <v>61.52</v>
      </c>
    </row>
    <row r="373" spans="3:5" x14ac:dyDescent="0.25">
      <c r="C373" s="15">
        <v>45352</v>
      </c>
      <c r="D373" s="16">
        <v>60.174999999999997</v>
      </c>
      <c r="E373" s="16">
        <v>61.645000000000003</v>
      </c>
    </row>
    <row r="374" spans="3:5" x14ac:dyDescent="0.25">
      <c r="C374" s="15">
        <v>45355</v>
      </c>
      <c r="D374" s="16">
        <v>60.183999999999997</v>
      </c>
      <c r="E374" s="16">
        <v>61.637</v>
      </c>
    </row>
    <row r="375" spans="3:5" x14ac:dyDescent="0.25">
      <c r="C375" s="15">
        <v>45356</v>
      </c>
      <c r="D375" s="16">
        <v>60.377000000000002</v>
      </c>
      <c r="E375" s="16">
        <v>61.786000000000001</v>
      </c>
    </row>
    <row r="376" spans="3:5" x14ac:dyDescent="0.25">
      <c r="C376" s="15">
        <v>45357</v>
      </c>
      <c r="D376" s="16">
        <v>60.628999999999998</v>
      </c>
      <c r="E376" s="16">
        <v>62.115000000000002</v>
      </c>
    </row>
    <row r="377" spans="3:5" x14ac:dyDescent="0.25">
      <c r="C377" s="15">
        <v>45358</v>
      </c>
      <c r="D377" s="16">
        <v>60.847000000000001</v>
      </c>
      <c r="E377" s="16">
        <v>62.329000000000001</v>
      </c>
    </row>
    <row r="378" spans="3:5" x14ac:dyDescent="0.25">
      <c r="C378" s="15">
        <v>45359</v>
      </c>
      <c r="D378" s="16">
        <v>61.05</v>
      </c>
      <c r="E378" s="16">
        <v>62.72</v>
      </c>
    </row>
    <row r="379" spans="3:5" x14ac:dyDescent="0.25">
      <c r="C379" s="15">
        <v>45362</v>
      </c>
      <c r="D379" s="16">
        <v>60.957999999999998</v>
      </c>
      <c r="E379" s="16">
        <v>61.576999999999998</v>
      </c>
    </row>
    <row r="380" spans="3:5" x14ac:dyDescent="0.25">
      <c r="C380" s="15">
        <v>45363</v>
      </c>
      <c r="D380" s="16">
        <v>61.451999999999998</v>
      </c>
      <c r="E380" s="16">
        <v>62.076999999999998</v>
      </c>
    </row>
    <row r="381" spans="3:5" x14ac:dyDescent="0.25">
      <c r="C381" s="15">
        <v>45364</v>
      </c>
      <c r="D381" s="16">
        <v>61.197000000000003</v>
      </c>
      <c r="E381" s="16">
        <v>61.817999999999998</v>
      </c>
    </row>
    <row r="382" spans="3:5" x14ac:dyDescent="0.25">
      <c r="C382" s="15">
        <v>45365</v>
      </c>
      <c r="D382" s="16">
        <v>61.341000000000001</v>
      </c>
      <c r="E382" s="16">
        <v>61.963999999999999</v>
      </c>
    </row>
    <row r="383" spans="3:5" x14ac:dyDescent="0.25">
      <c r="C383" s="15">
        <v>45366</v>
      </c>
      <c r="D383" s="16">
        <v>61.411999999999999</v>
      </c>
      <c r="E383" s="16">
        <v>62.036000000000001</v>
      </c>
    </row>
    <row r="384" spans="3:5" x14ac:dyDescent="0.25">
      <c r="C384" s="15">
        <v>45369</v>
      </c>
      <c r="D384" s="16">
        <v>61.287999999999997</v>
      </c>
      <c r="E384" s="16">
        <v>61.91</v>
      </c>
    </row>
    <row r="385" spans="3:9" x14ac:dyDescent="0.25">
      <c r="C385" s="15">
        <v>45370</v>
      </c>
      <c r="D385" s="16">
        <v>61.140999999999998</v>
      </c>
      <c r="E385" s="16">
        <v>61.761000000000003</v>
      </c>
    </row>
    <row r="386" spans="3:9" x14ac:dyDescent="0.25">
      <c r="C386" s="15">
        <v>45371</v>
      </c>
      <c r="D386" s="16">
        <v>61.156999999999996</v>
      </c>
      <c r="E386" s="16">
        <v>61.777999999999999</v>
      </c>
    </row>
    <row r="387" spans="3:9" x14ac:dyDescent="0.25">
      <c r="C387" s="15">
        <v>45372</v>
      </c>
      <c r="D387" s="16">
        <v>61.493000000000002</v>
      </c>
      <c r="E387" s="16">
        <v>63.009</v>
      </c>
    </row>
    <row r="388" spans="3:9" x14ac:dyDescent="0.25">
      <c r="C388" s="15">
        <v>45373</v>
      </c>
      <c r="D388" s="16">
        <v>61.776000000000003</v>
      </c>
      <c r="E388" s="16">
        <v>63.232999999999997</v>
      </c>
    </row>
    <row r="389" spans="3:9" x14ac:dyDescent="0.25">
      <c r="C389" s="15">
        <v>45376</v>
      </c>
      <c r="D389" s="16">
        <v>61.948999999999998</v>
      </c>
      <c r="E389" s="16">
        <v>63.38</v>
      </c>
    </row>
    <row r="390" spans="3:9" x14ac:dyDescent="0.25">
      <c r="C390" s="15">
        <v>45377</v>
      </c>
      <c r="D390" s="16">
        <v>62.31</v>
      </c>
      <c r="E390" s="16">
        <v>62.945</v>
      </c>
    </row>
    <row r="391" spans="3:9" x14ac:dyDescent="0.25">
      <c r="C391" s="15">
        <v>45378</v>
      </c>
      <c r="D391" s="16">
        <v>62.176000000000002</v>
      </c>
      <c r="E391" s="16">
        <v>63.503999999999998</v>
      </c>
    </row>
    <row r="392" spans="3:9" x14ac:dyDescent="0.25">
      <c r="C392" s="15">
        <v>45379</v>
      </c>
      <c r="D392" s="16">
        <v>62.222999999999999</v>
      </c>
      <c r="E392" s="16">
        <v>62.856000000000002</v>
      </c>
    </row>
    <row r="393" spans="3:9" x14ac:dyDescent="0.25">
      <c r="C393" s="15">
        <v>45380</v>
      </c>
      <c r="D393" s="16">
        <v>62.241</v>
      </c>
      <c r="E393" s="16">
        <v>62.874000000000002</v>
      </c>
    </row>
    <row r="396" spans="3:9" x14ac:dyDescent="0.25">
      <c r="C396" s="17"/>
      <c r="D396" s="17"/>
      <c r="E396" s="17"/>
      <c r="F396" s="17"/>
      <c r="G396" s="17"/>
      <c r="H396" s="17"/>
      <c r="I396" s="17"/>
    </row>
    <row r="399" spans="3:9" x14ac:dyDescent="0.25">
      <c r="C399" s="20"/>
      <c r="D399" s="14" t="s">
        <v>143</v>
      </c>
      <c r="E399" s="14" t="s">
        <v>144</v>
      </c>
    </row>
    <row r="400" spans="3:9" x14ac:dyDescent="0.25">
      <c r="C400" s="15">
        <v>45292</v>
      </c>
      <c r="D400" s="16">
        <v>104.996</v>
      </c>
      <c r="E400" s="16">
        <v>105.456</v>
      </c>
    </row>
    <row r="401" spans="3:8" x14ac:dyDescent="0.25">
      <c r="C401" s="15">
        <v>45293</v>
      </c>
      <c r="D401" s="16">
        <v>104.69</v>
      </c>
      <c r="E401" s="16">
        <v>105.148</v>
      </c>
    </row>
    <row r="402" spans="3:8" x14ac:dyDescent="0.25">
      <c r="C402" s="15">
        <v>45294</v>
      </c>
      <c r="D402" s="16">
        <v>104.889</v>
      </c>
      <c r="E402" s="16">
        <v>105.348</v>
      </c>
    </row>
    <row r="403" spans="3:8" x14ac:dyDescent="0.25">
      <c r="C403" s="15">
        <v>45295</v>
      </c>
      <c r="D403" s="16">
        <v>104.286</v>
      </c>
      <c r="E403" s="16">
        <v>104.741</v>
      </c>
    </row>
    <row r="404" spans="3:8" x14ac:dyDescent="0.25">
      <c r="C404" s="15">
        <v>45296</v>
      </c>
      <c r="D404" s="16">
        <v>103.845</v>
      </c>
      <c r="E404" s="16">
        <v>104.298</v>
      </c>
    </row>
    <row r="405" spans="3:8" x14ac:dyDescent="0.25">
      <c r="C405" s="15">
        <v>45299</v>
      </c>
      <c r="D405" s="16">
        <v>103.745</v>
      </c>
      <c r="E405" s="16">
        <v>104.197</v>
      </c>
    </row>
    <row r="406" spans="3:8" x14ac:dyDescent="0.25">
      <c r="C406" s="15">
        <v>45300</v>
      </c>
      <c r="D406" s="16">
        <v>103.399</v>
      </c>
      <c r="E406" s="16">
        <v>103.849</v>
      </c>
    </row>
    <row r="407" spans="3:8" x14ac:dyDescent="0.25">
      <c r="C407" s="15">
        <v>45301</v>
      </c>
      <c r="D407" s="16">
        <v>103.273</v>
      </c>
      <c r="E407" s="16">
        <v>103.72199999999999</v>
      </c>
    </row>
    <row r="408" spans="3:8" x14ac:dyDescent="0.25">
      <c r="C408" s="15">
        <v>45302</v>
      </c>
      <c r="D408" s="16">
        <v>103.492</v>
      </c>
      <c r="E408" s="16">
        <v>103.94199999999999</v>
      </c>
      <c r="G408" s="405" t="s">
        <v>237</v>
      </c>
      <c r="H408" s="405"/>
    </row>
    <row r="409" spans="3:8" x14ac:dyDescent="0.25">
      <c r="C409" s="15">
        <v>45303</v>
      </c>
      <c r="D409" s="16">
        <v>104.239</v>
      </c>
      <c r="E409" s="16">
        <v>104.693</v>
      </c>
      <c r="G409" s="405"/>
      <c r="H409" s="405"/>
    </row>
    <row r="410" spans="3:8" x14ac:dyDescent="0.25">
      <c r="C410" s="15">
        <v>45306</v>
      </c>
      <c r="D410" s="16">
        <v>104.187</v>
      </c>
      <c r="E410" s="16">
        <v>104.64</v>
      </c>
    </row>
    <row r="411" spans="3:8" x14ac:dyDescent="0.25">
      <c r="C411" s="15">
        <v>45307</v>
      </c>
      <c r="D411" s="16">
        <v>103.792</v>
      </c>
      <c r="E411" s="16">
        <v>104.24299999999999</v>
      </c>
    </row>
    <row r="412" spans="3:8" x14ac:dyDescent="0.25">
      <c r="C412" s="15">
        <v>45308</v>
      </c>
      <c r="D412" s="16">
        <v>103.77200000000001</v>
      </c>
      <c r="E412" s="16">
        <v>104.223</v>
      </c>
    </row>
    <row r="413" spans="3:8" x14ac:dyDescent="0.25">
      <c r="C413" s="15">
        <v>45309</v>
      </c>
      <c r="D413" s="16">
        <v>103.682</v>
      </c>
      <c r="E413" s="16">
        <v>104.13200000000001</v>
      </c>
    </row>
    <row r="414" spans="3:8" x14ac:dyDescent="0.25">
      <c r="C414" s="15">
        <v>45310</v>
      </c>
      <c r="D414" s="16">
        <v>103.94</v>
      </c>
      <c r="E414" s="16">
        <v>104.39100000000001</v>
      </c>
    </row>
    <row r="415" spans="3:8" x14ac:dyDescent="0.25">
      <c r="C415" s="15">
        <v>45313</v>
      </c>
      <c r="D415" s="16">
        <v>103.83</v>
      </c>
      <c r="E415" s="16">
        <v>104.28100000000001</v>
      </c>
    </row>
    <row r="416" spans="3:8" x14ac:dyDescent="0.25">
      <c r="C416" s="15">
        <v>45314</v>
      </c>
      <c r="D416" s="16">
        <v>103.82299999999999</v>
      </c>
      <c r="E416" s="16">
        <v>104.273</v>
      </c>
    </row>
    <row r="417" spans="3:5" x14ac:dyDescent="0.25">
      <c r="C417" s="15">
        <v>45315</v>
      </c>
      <c r="D417" s="16">
        <v>103.7</v>
      </c>
      <c r="E417" s="16">
        <v>104.15</v>
      </c>
    </row>
    <row r="418" spans="3:5" x14ac:dyDescent="0.25">
      <c r="C418" s="15">
        <v>45316</v>
      </c>
      <c r="D418" s="16">
        <v>104.137</v>
      </c>
      <c r="E418" s="16">
        <v>104.58799999999999</v>
      </c>
    </row>
    <row r="419" spans="3:5" x14ac:dyDescent="0.25">
      <c r="C419" s="15">
        <v>45317</v>
      </c>
      <c r="D419" s="16">
        <v>104.155</v>
      </c>
      <c r="E419" s="16">
        <v>104.60599999999999</v>
      </c>
    </row>
    <row r="420" spans="3:5" x14ac:dyDescent="0.25">
      <c r="C420" s="15">
        <v>45320</v>
      </c>
      <c r="D420" s="16">
        <v>104.339</v>
      </c>
      <c r="E420" s="16">
        <v>104.791</v>
      </c>
    </row>
    <row r="421" spans="3:5" x14ac:dyDescent="0.25">
      <c r="C421" s="15">
        <v>45321</v>
      </c>
      <c r="D421" s="16">
        <v>104.587</v>
      </c>
      <c r="E421" s="16">
        <v>105.04</v>
      </c>
    </row>
    <row r="422" spans="3:5" x14ac:dyDescent="0.25">
      <c r="C422" s="15">
        <v>45322</v>
      </c>
      <c r="D422" s="16">
        <v>104.554</v>
      </c>
      <c r="E422" s="16">
        <v>105.00700000000001</v>
      </c>
    </row>
    <row r="423" spans="3:5" x14ac:dyDescent="0.25">
      <c r="C423" s="15">
        <v>45323</v>
      </c>
      <c r="D423" s="16">
        <v>104.741</v>
      </c>
      <c r="E423" s="16">
        <v>105.19499999999999</v>
      </c>
    </row>
    <row r="424" spans="3:5" x14ac:dyDescent="0.25">
      <c r="C424" s="15">
        <v>45324</v>
      </c>
      <c r="D424" s="16">
        <v>104.131</v>
      </c>
      <c r="E424" s="16">
        <v>104.581</v>
      </c>
    </row>
    <row r="425" spans="3:5" x14ac:dyDescent="0.25">
      <c r="C425" s="15">
        <v>45327</v>
      </c>
      <c r="D425" s="16">
        <v>104.30200000000001</v>
      </c>
      <c r="E425" s="16">
        <v>104.753</v>
      </c>
    </row>
    <row r="426" spans="3:5" x14ac:dyDescent="0.25">
      <c r="C426" s="15">
        <v>45328</v>
      </c>
      <c r="D426" s="16">
        <v>104.43600000000001</v>
      </c>
      <c r="E426" s="16">
        <v>104.88800000000001</v>
      </c>
    </row>
    <row r="427" spans="3:5" x14ac:dyDescent="0.25">
      <c r="C427" s="15">
        <v>45329</v>
      </c>
      <c r="D427" s="16">
        <v>104.206</v>
      </c>
      <c r="E427" s="16">
        <v>104.65600000000001</v>
      </c>
    </row>
    <row r="428" spans="3:5" x14ac:dyDescent="0.25">
      <c r="C428" s="15">
        <v>45330</v>
      </c>
      <c r="D428" s="16">
        <v>104.125</v>
      </c>
      <c r="E428" s="16">
        <v>104.574</v>
      </c>
    </row>
    <row r="429" spans="3:5" x14ac:dyDescent="0.25">
      <c r="C429" s="15">
        <v>45331</v>
      </c>
      <c r="D429" s="16">
        <v>104.307</v>
      </c>
      <c r="E429" s="16">
        <v>104.75700000000001</v>
      </c>
    </row>
    <row r="430" spans="3:5" x14ac:dyDescent="0.25">
      <c r="C430" s="15">
        <v>45334</v>
      </c>
      <c r="D430" s="16">
        <v>104.42700000000001</v>
      </c>
      <c r="E430" s="16">
        <v>104.878</v>
      </c>
    </row>
    <row r="431" spans="3:5" x14ac:dyDescent="0.25">
      <c r="C431" s="15">
        <v>45335</v>
      </c>
      <c r="D431" s="16">
        <v>104.01300000000001</v>
      </c>
      <c r="E431" s="16">
        <v>104.461</v>
      </c>
    </row>
    <row r="432" spans="3:5" x14ac:dyDescent="0.25">
      <c r="C432" s="15">
        <v>45336</v>
      </c>
      <c r="D432" s="16">
        <v>104.458</v>
      </c>
      <c r="E432" s="16">
        <v>104.90900000000001</v>
      </c>
    </row>
    <row r="433" spans="3:5" x14ac:dyDescent="0.25">
      <c r="C433" s="15">
        <v>45337</v>
      </c>
      <c r="D433" s="16">
        <v>104.248</v>
      </c>
      <c r="E433" s="16">
        <v>104.697</v>
      </c>
    </row>
    <row r="434" spans="3:5" x14ac:dyDescent="0.25">
      <c r="C434" s="15">
        <v>45338</v>
      </c>
      <c r="D434" s="16">
        <v>104.15300000000001</v>
      </c>
      <c r="E434" s="16">
        <v>104.601</v>
      </c>
    </row>
    <row r="435" spans="3:5" x14ac:dyDescent="0.25">
      <c r="C435" s="15">
        <v>45341</v>
      </c>
      <c r="D435" s="16">
        <v>104.086</v>
      </c>
      <c r="E435" s="16">
        <v>104.53400000000001</v>
      </c>
    </row>
    <row r="436" spans="3:5" x14ac:dyDescent="0.25">
      <c r="C436" s="15">
        <v>45342</v>
      </c>
      <c r="D436" s="16">
        <v>103.625</v>
      </c>
      <c r="E436" s="16">
        <v>105.035</v>
      </c>
    </row>
    <row r="437" spans="3:5" x14ac:dyDescent="0.25">
      <c r="C437" s="15">
        <v>45343</v>
      </c>
      <c r="D437" s="16">
        <v>103.756</v>
      </c>
      <c r="E437" s="16">
        <v>104.202</v>
      </c>
    </row>
    <row r="438" spans="3:5" x14ac:dyDescent="0.25">
      <c r="C438" s="15">
        <v>45344</v>
      </c>
      <c r="D438" s="16">
        <v>103.85899999999999</v>
      </c>
      <c r="E438" s="16">
        <v>104.30500000000001</v>
      </c>
    </row>
    <row r="439" spans="3:5" x14ac:dyDescent="0.25">
      <c r="C439" s="15">
        <v>45345</v>
      </c>
      <c r="D439" s="16">
        <v>104.697</v>
      </c>
      <c r="E439" s="16">
        <v>105.14700000000001</v>
      </c>
    </row>
    <row r="440" spans="3:5" x14ac:dyDescent="0.25">
      <c r="C440" s="15">
        <v>45348</v>
      </c>
      <c r="D440" s="16">
        <v>103.91500000000001</v>
      </c>
      <c r="E440" s="16">
        <v>104.935</v>
      </c>
    </row>
    <row r="441" spans="3:5" x14ac:dyDescent="0.25">
      <c r="C441" s="15">
        <v>45349</v>
      </c>
      <c r="D441" s="16">
        <v>103.949</v>
      </c>
      <c r="E441" s="16">
        <v>104.395</v>
      </c>
    </row>
    <row r="442" spans="3:5" x14ac:dyDescent="0.25">
      <c r="C442" s="15">
        <v>45350</v>
      </c>
      <c r="D442" s="16">
        <v>104.068</v>
      </c>
      <c r="E442" s="16">
        <v>104.515</v>
      </c>
    </row>
    <row r="443" spans="3:5" x14ac:dyDescent="0.25">
      <c r="C443" s="15">
        <v>45351</v>
      </c>
      <c r="D443" s="16">
        <v>104.131</v>
      </c>
      <c r="E443" s="16">
        <v>104.577</v>
      </c>
    </row>
    <row r="444" spans="3:5" x14ac:dyDescent="0.25">
      <c r="C444" s="15">
        <v>45352</v>
      </c>
      <c r="D444" s="16">
        <v>104.09</v>
      </c>
      <c r="E444" s="16">
        <v>105.15</v>
      </c>
    </row>
    <row r="445" spans="3:5" x14ac:dyDescent="0.25">
      <c r="C445" s="15">
        <v>45355</v>
      </c>
      <c r="D445" s="16">
        <v>104.4</v>
      </c>
      <c r="E445" s="16">
        <v>104.848</v>
      </c>
    </row>
    <row r="446" spans="3:5" x14ac:dyDescent="0.25">
      <c r="C446" s="15">
        <v>45356</v>
      </c>
      <c r="D446" s="16">
        <v>104.502</v>
      </c>
      <c r="E446" s="16">
        <v>104.95</v>
      </c>
    </row>
    <row r="447" spans="3:5" x14ac:dyDescent="0.25">
      <c r="C447" s="15">
        <v>45357</v>
      </c>
      <c r="D447" s="16">
        <v>104.71299999999999</v>
      </c>
      <c r="E447" s="16">
        <v>105.16200000000001</v>
      </c>
    </row>
    <row r="448" spans="3:5" x14ac:dyDescent="0.25">
      <c r="C448" s="15">
        <v>45358</v>
      </c>
      <c r="D448" s="16">
        <v>104.82</v>
      </c>
      <c r="E448" s="16">
        <v>105.26900000000001</v>
      </c>
    </row>
    <row r="449" spans="3:5" x14ac:dyDescent="0.25">
      <c r="C449" s="15">
        <v>45359</v>
      </c>
      <c r="D449" s="16">
        <v>104.61</v>
      </c>
      <c r="E449" s="16">
        <v>105.87</v>
      </c>
    </row>
    <row r="450" spans="3:5" x14ac:dyDescent="0.25">
      <c r="C450" s="15">
        <v>45362</v>
      </c>
      <c r="D450" s="16">
        <v>104.691</v>
      </c>
      <c r="E450" s="16">
        <v>105.139</v>
      </c>
    </row>
    <row r="451" spans="3:5" x14ac:dyDescent="0.25">
      <c r="C451" s="15">
        <v>45363</v>
      </c>
      <c r="D451" s="16">
        <v>104.964</v>
      </c>
      <c r="E451" s="16">
        <v>105.413</v>
      </c>
    </row>
    <row r="452" spans="3:5" x14ac:dyDescent="0.25">
      <c r="C452" s="15">
        <v>45364</v>
      </c>
      <c r="D452" s="16">
        <v>104.876</v>
      </c>
      <c r="E452" s="16">
        <v>105.325</v>
      </c>
    </row>
    <row r="453" spans="3:5" x14ac:dyDescent="0.25">
      <c r="C453" s="15">
        <v>45365</v>
      </c>
      <c r="D453" s="16">
        <v>104.89100000000001</v>
      </c>
      <c r="E453" s="16">
        <v>105.339</v>
      </c>
    </row>
    <row r="454" spans="3:5" x14ac:dyDescent="0.25">
      <c r="C454" s="15">
        <v>45366</v>
      </c>
      <c r="D454" s="16">
        <v>105.039</v>
      </c>
      <c r="E454" s="16">
        <v>105.488</v>
      </c>
    </row>
    <row r="455" spans="3:5" x14ac:dyDescent="0.25">
      <c r="C455" s="15">
        <v>45369</v>
      </c>
      <c r="D455" s="16">
        <v>105.042</v>
      </c>
      <c r="E455" s="16">
        <v>105.491</v>
      </c>
    </row>
    <row r="456" spans="3:5" x14ac:dyDescent="0.25">
      <c r="C456" s="15">
        <v>45370</v>
      </c>
      <c r="D456" s="16">
        <v>105.032</v>
      </c>
      <c r="E456" s="16">
        <v>105.48099999999999</v>
      </c>
    </row>
    <row r="457" spans="3:5" x14ac:dyDescent="0.25">
      <c r="C457" s="15">
        <v>45371</v>
      </c>
      <c r="D457" s="16">
        <v>105.179</v>
      </c>
      <c r="E457" s="16">
        <v>105.628</v>
      </c>
    </row>
    <row r="458" spans="3:5" x14ac:dyDescent="0.25">
      <c r="C458" s="15">
        <v>45372</v>
      </c>
      <c r="D458" s="16">
        <v>105.346</v>
      </c>
      <c r="E458" s="16">
        <v>105.79600000000001</v>
      </c>
    </row>
    <row r="459" spans="3:5" x14ac:dyDescent="0.25">
      <c r="C459" s="15">
        <v>45373</v>
      </c>
      <c r="D459" s="16">
        <v>105.49</v>
      </c>
      <c r="E459" s="16">
        <v>105.94</v>
      </c>
    </row>
    <row r="460" spans="3:5" x14ac:dyDescent="0.25">
      <c r="C460" s="15">
        <v>45376</v>
      </c>
      <c r="D460" s="16">
        <v>105.514</v>
      </c>
      <c r="E460" s="16">
        <v>105.964</v>
      </c>
    </row>
    <row r="461" spans="3:5" x14ac:dyDescent="0.25">
      <c r="C461" s="15">
        <v>45377</v>
      </c>
      <c r="D461" s="16">
        <v>105.637</v>
      </c>
      <c r="E461" s="16">
        <v>106.08799999999999</v>
      </c>
    </row>
    <row r="462" spans="3:5" x14ac:dyDescent="0.25">
      <c r="C462" s="15">
        <v>45378</v>
      </c>
      <c r="D462" s="16">
        <v>105.733</v>
      </c>
      <c r="E462" s="16">
        <v>106.184</v>
      </c>
    </row>
    <row r="463" spans="3:5" x14ac:dyDescent="0.25">
      <c r="C463" s="15">
        <v>45379</v>
      </c>
      <c r="D463" s="16">
        <v>105.84099999999999</v>
      </c>
      <c r="E463" s="16">
        <v>106.292</v>
      </c>
    </row>
    <row r="464" spans="3:5" x14ac:dyDescent="0.25">
      <c r="C464" s="15">
        <v>45380</v>
      </c>
      <c r="D464" s="16">
        <v>105.907</v>
      </c>
      <c r="E464" s="16">
        <v>106.358</v>
      </c>
    </row>
    <row r="465" spans="3:5" x14ac:dyDescent="0.25">
      <c r="C465" s="15"/>
      <c r="D465" s="21"/>
      <c r="E465" s="21"/>
    </row>
    <row r="466" spans="3:5" x14ac:dyDescent="0.25">
      <c r="C466" s="15"/>
      <c r="D466" s="21"/>
      <c r="E466" s="21"/>
    </row>
    <row r="467" spans="3:5" x14ac:dyDescent="0.25">
      <c r="C467" s="15"/>
      <c r="D467" s="21"/>
      <c r="E467" s="21"/>
    </row>
    <row r="468" spans="3:5" x14ac:dyDescent="0.25">
      <c r="C468" s="15"/>
      <c r="D468" s="21"/>
      <c r="E468" s="21"/>
    </row>
    <row r="469" spans="3:5" x14ac:dyDescent="0.25">
      <c r="C469" s="15"/>
      <c r="D469" s="21"/>
      <c r="E469" s="21"/>
    </row>
    <row r="470" spans="3:5" x14ac:dyDescent="0.25">
      <c r="C470" s="15"/>
      <c r="D470" s="21"/>
      <c r="E470" s="21"/>
    </row>
    <row r="471" spans="3:5" x14ac:dyDescent="0.25">
      <c r="C471" s="15"/>
      <c r="D471" s="21"/>
      <c r="E471" s="21"/>
    </row>
    <row r="472" spans="3:5" x14ac:dyDescent="0.25">
      <c r="C472" s="15"/>
      <c r="D472" s="21"/>
      <c r="E472" s="21"/>
    </row>
    <row r="473" spans="3:5" x14ac:dyDescent="0.25">
      <c r="C473" s="15"/>
      <c r="D473" s="21"/>
      <c r="E473" s="21"/>
    </row>
    <row r="474" spans="3:5" x14ac:dyDescent="0.25">
      <c r="C474" s="15"/>
      <c r="D474" s="21"/>
      <c r="E474" s="21"/>
    </row>
    <row r="475" spans="3:5" x14ac:dyDescent="0.25">
      <c r="C475" s="15"/>
      <c r="D475" s="21"/>
      <c r="E475" s="21"/>
    </row>
    <row r="476" spans="3:5" x14ac:dyDescent="0.25">
      <c r="C476" s="15"/>
      <c r="D476" s="21"/>
      <c r="E476" s="21"/>
    </row>
    <row r="477" spans="3:5" x14ac:dyDescent="0.25">
      <c r="C477" s="15"/>
      <c r="D477" s="21"/>
      <c r="E477" s="21"/>
    </row>
    <row r="478" spans="3:5" x14ac:dyDescent="0.25">
      <c r="C478" s="15"/>
      <c r="D478" s="21"/>
      <c r="E478" s="21"/>
    </row>
    <row r="479" spans="3:5" x14ac:dyDescent="0.25">
      <c r="C479" s="15"/>
      <c r="D479" s="21"/>
      <c r="E479" s="21"/>
    </row>
    <row r="480" spans="3:5" x14ac:dyDescent="0.25">
      <c r="C480" s="15"/>
      <c r="D480" s="21"/>
      <c r="E480" s="21"/>
    </row>
    <row r="481" spans="3:9" x14ac:dyDescent="0.25">
      <c r="C481" s="15"/>
      <c r="D481" s="21"/>
      <c r="E481" s="21"/>
    </row>
    <row r="482" spans="3:9" x14ac:dyDescent="0.25">
      <c r="C482" s="15"/>
      <c r="D482" s="21"/>
      <c r="E482" s="21"/>
    </row>
    <row r="483" spans="3:9" x14ac:dyDescent="0.25">
      <c r="C483" s="15"/>
      <c r="D483" s="21"/>
      <c r="E483" s="21"/>
    </row>
    <row r="484" spans="3:9" x14ac:dyDescent="0.25">
      <c r="C484" s="15"/>
      <c r="D484" s="21"/>
      <c r="E484" s="21"/>
    </row>
    <row r="485" spans="3:9" x14ac:dyDescent="0.25">
      <c r="C485" s="15"/>
      <c r="D485" s="21"/>
      <c r="E485" s="21"/>
    </row>
    <row r="486" spans="3:9" x14ac:dyDescent="0.25">
      <c r="C486" s="15"/>
      <c r="D486" s="21"/>
      <c r="E486" s="21"/>
    </row>
    <row r="487" spans="3:9" x14ac:dyDescent="0.25">
      <c r="C487" s="15"/>
      <c r="D487" s="21"/>
      <c r="E487" s="21"/>
    </row>
    <row r="490" spans="3:9" x14ac:dyDescent="0.25">
      <c r="C490" s="17"/>
      <c r="D490" s="17"/>
      <c r="E490" s="17"/>
      <c r="F490" s="17"/>
      <c r="G490" s="17"/>
      <c r="H490" s="17"/>
      <c r="I490" s="17"/>
    </row>
    <row r="493" spans="3:9" x14ac:dyDescent="0.25">
      <c r="C493" s="20"/>
      <c r="D493" s="14" t="s">
        <v>145</v>
      </c>
      <c r="E493" s="14" t="s">
        <v>146</v>
      </c>
    </row>
    <row r="494" spans="3:9" x14ac:dyDescent="0.25">
      <c r="C494" s="15">
        <v>45292</v>
      </c>
      <c r="D494" s="16">
        <v>106.89100000000001</v>
      </c>
      <c r="E494" s="16">
        <v>107.38800000000001</v>
      </c>
    </row>
    <row r="495" spans="3:9" x14ac:dyDescent="0.25">
      <c r="C495" s="15">
        <v>45293</v>
      </c>
      <c r="D495" s="16">
        <v>106.515</v>
      </c>
      <c r="E495" s="16">
        <v>107.01</v>
      </c>
    </row>
    <row r="496" spans="3:9" x14ac:dyDescent="0.25">
      <c r="C496" s="15">
        <v>45294</v>
      </c>
      <c r="D496" s="16">
        <v>106.955</v>
      </c>
      <c r="E496" s="16">
        <v>107.452</v>
      </c>
    </row>
    <row r="497" spans="3:8" x14ac:dyDescent="0.25">
      <c r="C497" s="15">
        <v>45295</v>
      </c>
      <c r="D497" s="16">
        <v>106.277</v>
      </c>
      <c r="E497" s="16">
        <v>106.77</v>
      </c>
    </row>
    <row r="498" spans="3:8" x14ac:dyDescent="0.25">
      <c r="C498" s="15">
        <v>45296</v>
      </c>
      <c r="D498" s="16">
        <v>105.473</v>
      </c>
      <c r="E498" s="16">
        <v>105.961</v>
      </c>
    </row>
    <row r="499" spans="3:8" x14ac:dyDescent="0.25">
      <c r="C499" s="15">
        <v>45299</v>
      </c>
      <c r="D499" s="16">
        <v>105.51300000000001</v>
      </c>
      <c r="E499" s="16">
        <v>106.001</v>
      </c>
    </row>
    <row r="500" spans="3:8" x14ac:dyDescent="0.25">
      <c r="C500" s="15">
        <v>45300</v>
      </c>
      <c r="D500" s="16">
        <v>105.032</v>
      </c>
      <c r="E500" s="16">
        <v>105.517</v>
      </c>
    </row>
    <row r="501" spans="3:8" x14ac:dyDescent="0.25">
      <c r="C501" s="15">
        <v>45301</v>
      </c>
      <c r="D501" s="16">
        <v>104.712</v>
      </c>
      <c r="E501" s="16">
        <v>105.196</v>
      </c>
      <c r="G501" s="405" t="s">
        <v>238</v>
      </c>
      <c r="H501" s="405"/>
    </row>
    <row r="502" spans="3:8" x14ac:dyDescent="0.25">
      <c r="C502" s="15">
        <v>45302</v>
      </c>
      <c r="D502" s="16">
        <v>105.124</v>
      </c>
      <c r="E502" s="16">
        <v>105.61</v>
      </c>
      <c r="G502" s="405"/>
      <c r="H502" s="405"/>
    </row>
    <row r="503" spans="3:8" x14ac:dyDescent="0.25">
      <c r="C503" s="15">
        <v>45303</v>
      </c>
      <c r="D503" s="16">
        <v>105.593</v>
      </c>
      <c r="E503" s="16">
        <v>106.081</v>
      </c>
    </row>
    <row r="504" spans="3:8" x14ac:dyDescent="0.25">
      <c r="C504" s="15">
        <v>45306</v>
      </c>
      <c r="D504" s="16">
        <v>105.639</v>
      </c>
      <c r="E504" s="16">
        <v>106.128</v>
      </c>
    </row>
    <row r="505" spans="3:8" x14ac:dyDescent="0.25">
      <c r="C505" s="15">
        <v>45307</v>
      </c>
      <c r="D505" s="16">
        <v>105.027</v>
      </c>
      <c r="E505" s="16">
        <v>105.512</v>
      </c>
    </row>
    <row r="506" spans="3:8" x14ac:dyDescent="0.25">
      <c r="C506" s="15">
        <v>45308</v>
      </c>
      <c r="D506" s="16">
        <v>105.021</v>
      </c>
      <c r="E506" s="16">
        <v>105.506</v>
      </c>
    </row>
    <row r="507" spans="3:8" x14ac:dyDescent="0.25">
      <c r="C507" s="15">
        <v>45309</v>
      </c>
      <c r="D507" s="16">
        <v>104.79</v>
      </c>
      <c r="E507" s="16">
        <v>105.273</v>
      </c>
    </row>
    <row r="508" spans="3:8" x14ac:dyDescent="0.25">
      <c r="C508" s="15">
        <v>45310</v>
      </c>
      <c r="D508" s="16">
        <v>105.104</v>
      </c>
      <c r="E508" s="16">
        <v>105.589</v>
      </c>
    </row>
    <row r="509" spans="3:8" x14ac:dyDescent="0.25">
      <c r="C509" s="15">
        <v>45313</v>
      </c>
      <c r="D509" s="16">
        <v>105.08199999999999</v>
      </c>
      <c r="E509" s="16">
        <v>105.56699999999999</v>
      </c>
    </row>
    <row r="510" spans="3:8" x14ac:dyDescent="0.25">
      <c r="C510" s="15">
        <v>45314</v>
      </c>
      <c r="D510" s="16">
        <v>104.94499999999999</v>
      </c>
      <c r="E510" s="16">
        <v>105.429</v>
      </c>
    </row>
    <row r="511" spans="3:8" x14ac:dyDescent="0.25">
      <c r="C511" s="15">
        <v>45315</v>
      </c>
      <c r="D511" s="16">
        <v>104.813</v>
      </c>
      <c r="E511" s="16">
        <v>105.29600000000001</v>
      </c>
    </row>
    <row r="512" spans="3:8" x14ac:dyDescent="0.25">
      <c r="C512" s="15">
        <v>45316</v>
      </c>
      <c r="D512" s="16">
        <v>105.396</v>
      </c>
      <c r="E512" s="16">
        <v>105.88200000000001</v>
      </c>
    </row>
    <row r="513" spans="3:5" x14ac:dyDescent="0.25">
      <c r="C513" s="15">
        <v>45317</v>
      </c>
      <c r="D513" s="16">
        <v>105.477</v>
      </c>
      <c r="E513" s="16">
        <v>105.964</v>
      </c>
    </row>
    <row r="514" spans="3:5" x14ac:dyDescent="0.25">
      <c r="C514" s="15">
        <v>45320</v>
      </c>
      <c r="D514" s="16">
        <v>105.836</v>
      </c>
      <c r="E514" s="16">
        <v>106.325</v>
      </c>
    </row>
    <row r="515" spans="3:5" x14ac:dyDescent="0.25">
      <c r="C515" s="15">
        <v>45321</v>
      </c>
      <c r="D515" s="16">
        <v>106.033</v>
      </c>
      <c r="E515" s="16">
        <v>106.523</v>
      </c>
    </row>
    <row r="516" spans="3:5" x14ac:dyDescent="0.25">
      <c r="C516" s="15">
        <v>45322</v>
      </c>
      <c r="D516" s="16">
        <v>106.191</v>
      </c>
      <c r="E516" s="16">
        <v>106.682</v>
      </c>
    </row>
    <row r="517" spans="3:5" x14ac:dyDescent="0.25">
      <c r="C517" s="15">
        <v>45323</v>
      </c>
      <c r="D517" s="16">
        <v>106.49</v>
      </c>
      <c r="E517" s="16">
        <v>106.982</v>
      </c>
    </row>
    <row r="518" spans="3:5" x14ac:dyDescent="0.25">
      <c r="C518" s="15">
        <v>45324</v>
      </c>
      <c r="D518" s="16">
        <v>105.536</v>
      </c>
      <c r="E518" s="16">
        <v>106.02200000000001</v>
      </c>
    </row>
    <row r="519" spans="3:5" x14ac:dyDescent="0.25">
      <c r="C519" s="15">
        <v>45327</v>
      </c>
      <c r="D519" s="16">
        <v>105.741</v>
      </c>
      <c r="E519" s="16">
        <v>106.229</v>
      </c>
    </row>
    <row r="520" spans="3:5" x14ac:dyDescent="0.25">
      <c r="C520" s="15">
        <v>45328</v>
      </c>
      <c r="D520" s="16">
        <v>105.581</v>
      </c>
      <c r="E520" s="16">
        <v>106.068</v>
      </c>
    </row>
    <row r="521" spans="3:5" x14ac:dyDescent="0.25">
      <c r="C521" s="15">
        <v>45329</v>
      </c>
      <c r="D521" s="16">
        <v>105.35</v>
      </c>
      <c r="E521" s="16">
        <v>105.83499999999999</v>
      </c>
    </row>
    <row r="522" spans="3:5" x14ac:dyDescent="0.25">
      <c r="C522" s="15">
        <v>45330</v>
      </c>
      <c r="D522" s="16">
        <v>105.331</v>
      </c>
      <c r="E522" s="16">
        <v>105.816</v>
      </c>
    </row>
    <row r="523" spans="3:5" x14ac:dyDescent="0.25">
      <c r="C523" s="15">
        <v>45331</v>
      </c>
      <c r="D523" s="16">
        <v>105.70099999999999</v>
      </c>
      <c r="E523" s="16">
        <v>106.188</v>
      </c>
    </row>
    <row r="524" spans="3:5" x14ac:dyDescent="0.25">
      <c r="C524" s="15">
        <v>45334</v>
      </c>
      <c r="D524" s="16">
        <v>105.745</v>
      </c>
      <c r="E524" s="16">
        <v>106.232</v>
      </c>
    </row>
    <row r="525" spans="3:5" x14ac:dyDescent="0.25">
      <c r="C525" s="15">
        <v>45335</v>
      </c>
      <c r="D525" s="16">
        <v>105.297</v>
      </c>
      <c r="E525" s="16">
        <v>105.78100000000001</v>
      </c>
    </row>
    <row r="526" spans="3:5" x14ac:dyDescent="0.25">
      <c r="C526" s="15">
        <v>45336</v>
      </c>
      <c r="D526" s="16">
        <v>105.82899999999999</v>
      </c>
      <c r="E526" s="16">
        <v>106.316</v>
      </c>
    </row>
    <row r="527" spans="3:5" x14ac:dyDescent="0.25">
      <c r="C527" s="15">
        <v>45337</v>
      </c>
      <c r="D527" s="16">
        <v>105.624</v>
      </c>
      <c r="E527" s="16">
        <v>106.11</v>
      </c>
    </row>
    <row r="528" spans="3:5" x14ac:dyDescent="0.25">
      <c r="C528" s="15">
        <v>45338</v>
      </c>
      <c r="D528" s="16">
        <v>105.631</v>
      </c>
      <c r="E528" s="16">
        <v>106.117</v>
      </c>
    </row>
    <row r="529" spans="3:5" x14ac:dyDescent="0.25">
      <c r="C529" s="15">
        <v>45341</v>
      </c>
      <c r="D529" s="16">
        <v>105.48099999999999</v>
      </c>
      <c r="E529" s="16">
        <v>105.96599999999999</v>
      </c>
    </row>
    <row r="530" spans="3:5" x14ac:dyDescent="0.25">
      <c r="C530" s="15">
        <v>45342</v>
      </c>
      <c r="D530" s="16">
        <v>105.48699999999999</v>
      </c>
      <c r="E530" s="16">
        <v>105.97199999999999</v>
      </c>
    </row>
    <row r="531" spans="3:5" x14ac:dyDescent="0.25">
      <c r="C531" s="15">
        <v>45343</v>
      </c>
      <c r="D531" s="16">
        <v>105.21599999999999</v>
      </c>
      <c r="E531" s="16">
        <v>105.699</v>
      </c>
    </row>
    <row r="532" spans="3:5" x14ac:dyDescent="0.25">
      <c r="C532" s="15">
        <v>45344</v>
      </c>
      <c r="D532" s="16">
        <v>105.15</v>
      </c>
      <c r="E532" s="16">
        <v>105.633</v>
      </c>
    </row>
    <row r="533" spans="3:5" x14ac:dyDescent="0.25">
      <c r="C533" s="15">
        <v>45345</v>
      </c>
      <c r="D533" s="16">
        <v>105.92</v>
      </c>
      <c r="E533" s="16">
        <v>106.68</v>
      </c>
    </row>
    <row r="534" spans="3:5" x14ac:dyDescent="0.25">
      <c r="C534" s="15">
        <v>45348</v>
      </c>
      <c r="D534" s="16">
        <v>105.974</v>
      </c>
      <c r="E534" s="16">
        <v>106.461</v>
      </c>
    </row>
    <row r="535" spans="3:5" x14ac:dyDescent="0.25">
      <c r="C535" s="15">
        <v>45349</v>
      </c>
      <c r="D535" s="16">
        <v>105.895</v>
      </c>
      <c r="E535" s="16">
        <v>106.38200000000001</v>
      </c>
    </row>
    <row r="536" spans="3:5" x14ac:dyDescent="0.25">
      <c r="C536" s="15">
        <v>45350</v>
      </c>
      <c r="D536" s="16">
        <v>106.426</v>
      </c>
      <c r="E536" s="16">
        <v>106.916</v>
      </c>
    </row>
    <row r="537" spans="3:5" x14ac:dyDescent="0.25">
      <c r="C537" s="15">
        <v>45351</v>
      </c>
      <c r="D537" s="16">
        <v>106.51</v>
      </c>
      <c r="E537" s="16">
        <v>107</v>
      </c>
    </row>
    <row r="538" spans="3:5" x14ac:dyDescent="0.25">
      <c r="C538" s="15">
        <v>45352</v>
      </c>
      <c r="D538" s="16">
        <v>106.71</v>
      </c>
      <c r="E538" s="16">
        <v>107.20099999999999</v>
      </c>
    </row>
    <row r="539" spans="3:5" x14ac:dyDescent="0.25">
      <c r="C539" s="15">
        <v>45355</v>
      </c>
      <c r="D539" s="16">
        <v>106.988</v>
      </c>
      <c r="E539" s="16">
        <v>107.48099999999999</v>
      </c>
    </row>
    <row r="540" spans="3:5" x14ac:dyDescent="0.25">
      <c r="C540" s="15">
        <v>45356</v>
      </c>
      <c r="D540" s="16">
        <v>107.205</v>
      </c>
      <c r="E540" s="16">
        <v>107.699</v>
      </c>
    </row>
    <row r="541" spans="3:5" x14ac:dyDescent="0.25">
      <c r="C541" s="15">
        <v>45357</v>
      </c>
      <c r="D541" s="16">
        <v>107.411</v>
      </c>
      <c r="E541" s="16">
        <v>107.90600000000001</v>
      </c>
    </row>
    <row r="542" spans="3:5" x14ac:dyDescent="0.25">
      <c r="C542" s="15">
        <v>45358</v>
      </c>
      <c r="D542" s="16">
        <v>107.655</v>
      </c>
      <c r="E542" s="16">
        <v>108.151</v>
      </c>
    </row>
    <row r="543" spans="3:5" x14ac:dyDescent="0.25">
      <c r="C543" s="15">
        <v>45359</v>
      </c>
      <c r="D543" s="16">
        <v>107.61799999999999</v>
      </c>
      <c r="E543" s="16">
        <v>108.114</v>
      </c>
    </row>
    <row r="544" spans="3:5" x14ac:dyDescent="0.25">
      <c r="C544" s="15">
        <v>45362</v>
      </c>
      <c r="D544" s="16">
        <v>107.30800000000001</v>
      </c>
      <c r="E544" s="16">
        <v>107.80200000000001</v>
      </c>
    </row>
    <row r="545" spans="3:5" x14ac:dyDescent="0.25">
      <c r="C545" s="15">
        <v>45363</v>
      </c>
      <c r="D545" s="16">
        <v>107.74299999999999</v>
      </c>
      <c r="E545" s="16">
        <v>108.239</v>
      </c>
    </row>
    <row r="546" spans="3:5" x14ac:dyDescent="0.25">
      <c r="C546" s="15">
        <v>45364</v>
      </c>
      <c r="D546" s="16">
        <v>107.602</v>
      </c>
      <c r="E546" s="16">
        <v>108.09699999999999</v>
      </c>
    </row>
    <row r="547" spans="3:5" x14ac:dyDescent="0.25">
      <c r="C547" s="15">
        <v>45365</v>
      </c>
      <c r="D547" s="16">
        <v>107.57599999999999</v>
      </c>
      <c r="E547" s="16">
        <v>108.071</v>
      </c>
    </row>
    <row r="548" spans="3:5" x14ac:dyDescent="0.25">
      <c r="C548" s="15">
        <v>45366</v>
      </c>
      <c r="D548" s="16">
        <v>107.66500000000001</v>
      </c>
      <c r="E548" s="16">
        <v>108.16</v>
      </c>
    </row>
    <row r="549" spans="3:5" x14ac:dyDescent="0.25">
      <c r="C549" s="15">
        <v>45369</v>
      </c>
      <c r="D549" s="16">
        <v>107.65300000000001</v>
      </c>
      <c r="E549" s="16">
        <v>108.148</v>
      </c>
    </row>
    <row r="550" spans="3:5" x14ac:dyDescent="0.25">
      <c r="C550" s="15">
        <v>45370</v>
      </c>
      <c r="D550" s="16">
        <v>107.508</v>
      </c>
      <c r="E550" s="16">
        <v>108.002</v>
      </c>
    </row>
    <row r="551" spans="3:5" x14ac:dyDescent="0.25">
      <c r="C551" s="15">
        <v>45371</v>
      </c>
      <c r="D551" s="16">
        <v>107.687</v>
      </c>
      <c r="E551" s="16">
        <v>108.182</v>
      </c>
    </row>
    <row r="552" spans="3:5" x14ac:dyDescent="0.25">
      <c r="C552" s="15">
        <v>45372</v>
      </c>
      <c r="D552" s="16">
        <v>108.005</v>
      </c>
      <c r="E552" s="16">
        <v>108.502</v>
      </c>
    </row>
    <row r="553" spans="3:5" x14ac:dyDescent="0.25">
      <c r="C553" s="15">
        <v>45373</v>
      </c>
      <c r="D553" s="16">
        <v>108.22499999999999</v>
      </c>
      <c r="E553" s="16">
        <v>108.723</v>
      </c>
    </row>
    <row r="554" spans="3:5" x14ac:dyDescent="0.25">
      <c r="C554" s="15">
        <v>45376</v>
      </c>
      <c r="D554" s="16">
        <v>108.26</v>
      </c>
      <c r="E554" s="16">
        <v>108.758</v>
      </c>
    </row>
    <row r="555" spans="3:5" x14ac:dyDescent="0.25">
      <c r="C555" s="15">
        <v>45377</v>
      </c>
      <c r="D555" s="16">
        <v>108.349</v>
      </c>
      <c r="E555" s="16">
        <v>108.848</v>
      </c>
    </row>
    <row r="556" spans="3:5" x14ac:dyDescent="0.25">
      <c r="C556" s="15">
        <v>45378</v>
      </c>
      <c r="D556" s="16">
        <v>108.435</v>
      </c>
      <c r="E556" s="16">
        <v>108.934</v>
      </c>
    </row>
    <row r="557" spans="3:5" x14ac:dyDescent="0.25">
      <c r="C557" s="15">
        <v>45379</v>
      </c>
      <c r="D557" s="16">
        <v>108.425</v>
      </c>
      <c r="E557" s="16">
        <v>108.92400000000001</v>
      </c>
    </row>
    <row r="558" spans="3:5" x14ac:dyDescent="0.25">
      <c r="C558" s="15">
        <v>45380</v>
      </c>
      <c r="D558" s="16">
        <v>108.509</v>
      </c>
      <c r="E558" s="16">
        <v>109.008</v>
      </c>
    </row>
  </sheetData>
  <mergeCells count="8">
    <mergeCell ref="G72:H72"/>
    <mergeCell ref="G200:H201"/>
    <mergeCell ref="G363:H364"/>
    <mergeCell ref="G408:H409"/>
    <mergeCell ref="G501:H502"/>
    <mergeCell ref="G123:H124"/>
    <mergeCell ref="E302:G302"/>
    <mergeCell ref="H302:I302"/>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showGridLines="0" topLeftCell="A19" workbookViewId="0">
      <selection activeCell="O46" sqref="O46"/>
    </sheetView>
  </sheetViews>
  <sheetFormatPr defaultRowHeight="15.75" x14ac:dyDescent="0.25"/>
  <cols>
    <col min="13" max="13" width="9" customWidth="1"/>
  </cols>
  <sheetData/>
  <pageMargins left="0.70866141732283472" right="0.70866141732283472" top="0.15748031496062992" bottom="0" header="0.31496062992125984" footer="0.31496062992125984"/>
  <pageSetup paperSize="9" orientation="landscape"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showGridLines="0" workbookViewId="0">
      <selection activeCell="P31" sqref="P31"/>
    </sheetView>
  </sheetViews>
  <sheetFormatPr defaultRowHeight="15.75" x14ac:dyDescent="0.25"/>
  <sheetData/>
  <pageMargins left="0.7" right="0.7" top="0.75" bottom="0.75" header="0.3" footer="0.3"/>
  <pageSetup paperSize="9" orientation="landscape" r:id="rId1"/>
  <drawing r:id="rId2"/>
  <legacy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23"/>
  <sheetViews>
    <sheetView showGridLines="0" workbookViewId="0">
      <selection activeCell="E28" sqref="E28"/>
    </sheetView>
  </sheetViews>
  <sheetFormatPr defaultRowHeight="15.75" x14ac:dyDescent="0.25"/>
  <cols>
    <col min="4" max="4" width="2.375" customWidth="1"/>
    <col min="5" max="5" width="7.875" customWidth="1"/>
    <col min="11" max="11" width="10.5" customWidth="1"/>
    <col min="12" max="12" width="2" customWidth="1"/>
  </cols>
  <sheetData>
    <row r="3" spans="1:2" x14ac:dyDescent="0.25">
      <c r="A3" s="21"/>
      <c r="B3" s="21"/>
    </row>
    <row r="4" spans="1:2" x14ac:dyDescent="0.25">
      <c r="A4" s="21"/>
      <c r="B4" s="21"/>
    </row>
    <row r="5" spans="1:2" x14ac:dyDescent="0.25">
      <c r="A5" s="21"/>
      <c r="B5" s="21"/>
    </row>
    <row r="6" spans="1:2" x14ac:dyDescent="0.25">
      <c r="A6" s="21"/>
      <c r="B6" s="21"/>
    </row>
    <row r="7" spans="1:2" x14ac:dyDescent="0.25">
      <c r="A7" s="21"/>
      <c r="B7" s="21"/>
    </row>
    <row r="8" spans="1:2" x14ac:dyDescent="0.25">
      <c r="A8" s="21"/>
      <c r="B8" s="21"/>
    </row>
    <row r="9" spans="1:2" ht="15.75" customHeight="1" x14ac:dyDescent="0.25">
      <c r="A9" s="21"/>
      <c r="B9" s="21"/>
    </row>
    <row r="10" spans="1:2" ht="15.75" customHeight="1" x14ac:dyDescent="0.25">
      <c r="A10" s="21"/>
      <c r="B10" s="21"/>
    </row>
    <row r="11" spans="1:2" ht="15.75" customHeight="1" x14ac:dyDescent="0.25">
      <c r="A11" s="21"/>
      <c r="B11" s="21"/>
    </row>
    <row r="12" spans="1:2" x14ac:dyDescent="0.25">
      <c r="A12" s="21"/>
      <c r="B12" s="21"/>
    </row>
    <row r="13" spans="1:2" x14ac:dyDescent="0.25">
      <c r="A13" s="21"/>
      <c r="B13" s="21"/>
    </row>
    <row r="14" spans="1:2" x14ac:dyDescent="0.25">
      <c r="A14" s="21"/>
      <c r="B14" s="21"/>
    </row>
    <row r="15" spans="1:2" x14ac:dyDescent="0.25">
      <c r="A15" s="21"/>
      <c r="B15" s="21"/>
    </row>
    <row r="22" spans="1:3" ht="15.75" customHeight="1" x14ac:dyDescent="0.25">
      <c r="A22" s="400"/>
      <c r="B22" s="400"/>
      <c r="C22" s="400"/>
    </row>
    <row r="23" spans="1:3" ht="26.25" customHeight="1" x14ac:dyDescent="0.25">
      <c r="A23" s="400"/>
      <c r="B23" s="400"/>
      <c r="C23" s="400"/>
    </row>
  </sheetData>
  <mergeCells count="1">
    <mergeCell ref="A22:C23"/>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9"/>
  <sheetViews>
    <sheetView showGridLines="0" workbookViewId="0">
      <selection activeCell="B19" sqref="B19"/>
    </sheetView>
  </sheetViews>
  <sheetFormatPr defaultRowHeight="15.75" x14ac:dyDescent="0.25"/>
  <cols>
    <col min="1" max="1" width="16.625" customWidth="1"/>
    <col min="2" max="2" width="36.375" customWidth="1"/>
    <col min="3" max="3" width="10.75" bestFit="1" customWidth="1"/>
    <col min="4" max="5" width="17" customWidth="1"/>
  </cols>
  <sheetData>
    <row r="1" spans="1:5" x14ac:dyDescent="0.25">
      <c r="A1" s="22"/>
      <c r="B1" s="22"/>
      <c r="C1" s="22"/>
      <c r="D1" s="22"/>
      <c r="E1" s="22"/>
    </row>
    <row r="2" spans="1:5" ht="69" customHeight="1" thickBot="1" x14ac:dyDescent="0.3">
      <c r="A2" s="408" t="s">
        <v>216</v>
      </c>
      <c r="B2" s="409"/>
      <c r="C2" s="409"/>
      <c r="D2" s="409"/>
      <c r="E2" s="409"/>
    </row>
    <row r="3" spans="1:5" ht="32.25" thickBot="1" x14ac:dyDescent="0.3">
      <c r="A3" s="24" t="s">
        <v>147</v>
      </c>
      <c r="B3" s="25" t="s">
        <v>148</v>
      </c>
      <c r="C3" s="25" t="s">
        <v>149</v>
      </c>
      <c r="D3" s="25" t="s">
        <v>214</v>
      </c>
      <c r="E3" s="26" t="s">
        <v>150</v>
      </c>
    </row>
    <row r="4" spans="1:5" ht="16.5" thickBot="1" x14ac:dyDescent="0.3">
      <c r="A4" s="410" t="s">
        <v>263</v>
      </c>
      <c r="B4" s="411"/>
      <c r="C4" s="411"/>
      <c r="D4" s="411"/>
      <c r="E4" s="412"/>
    </row>
    <row r="5" spans="1:5" ht="25.5" customHeight="1" x14ac:dyDescent="0.25">
      <c r="A5" s="32" t="s">
        <v>151</v>
      </c>
      <c r="B5" s="33" t="s">
        <v>152</v>
      </c>
      <c r="C5" s="34" t="s">
        <v>153</v>
      </c>
      <c r="D5" s="35" t="s">
        <v>154</v>
      </c>
      <c r="E5" s="36" t="s">
        <v>155</v>
      </c>
    </row>
    <row r="6" spans="1:5" ht="25.5" customHeight="1" x14ac:dyDescent="0.25">
      <c r="A6" s="37" t="s">
        <v>156</v>
      </c>
      <c r="B6" s="28" t="s">
        <v>157</v>
      </c>
      <c r="C6" s="29" t="s">
        <v>158</v>
      </c>
      <c r="D6" s="31" t="s">
        <v>155</v>
      </c>
      <c r="E6" s="38" t="s">
        <v>155</v>
      </c>
    </row>
    <row r="7" spans="1:5" ht="25.5" customHeight="1" x14ac:dyDescent="0.25">
      <c r="A7" s="37" t="s">
        <v>159</v>
      </c>
      <c r="B7" s="28" t="s">
        <v>160</v>
      </c>
      <c r="C7" s="29" t="s">
        <v>161</v>
      </c>
      <c r="D7" s="31" t="s">
        <v>154</v>
      </c>
      <c r="E7" s="38" t="s">
        <v>155</v>
      </c>
    </row>
    <row r="8" spans="1:5" ht="25.5" customHeight="1" x14ac:dyDescent="0.25">
      <c r="A8" s="37" t="s">
        <v>162</v>
      </c>
      <c r="B8" s="28" t="s">
        <v>163</v>
      </c>
      <c r="C8" s="29" t="s">
        <v>164</v>
      </c>
      <c r="D8" s="31" t="s">
        <v>155</v>
      </c>
      <c r="E8" s="38" t="s">
        <v>155</v>
      </c>
    </row>
    <row r="9" spans="1:5" ht="25.5" customHeight="1" x14ac:dyDescent="0.25">
      <c r="A9" s="37" t="s">
        <v>165</v>
      </c>
      <c r="B9" s="28" t="s">
        <v>166</v>
      </c>
      <c r="C9" s="29" t="s">
        <v>167</v>
      </c>
      <c r="D9" s="31" t="s">
        <v>154</v>
      </c>
      <c r="E9" s="38" t="s">
        <v>155</v>
      </c>
    </row>
    <row r="10" spans="1:5" ht="25.5" customHeight="1" x14ac:dyDescent="0.25">
      <c r="A10" s="37" t="s">
        <v>168</v>
      </c>
      <c r="B10" s="28" t="s">
        <v>169</v>
      </c>
      <c r="C10" s="29" t="s">
        <v>170</v>
      </c>
      <c r="D10" s="31" t="s">
        <v>155</v>
      </c>
      <c r="E10" s="38" t="s">
        <v>155</v>
      </c>
    </row>
    <row r="11" spans="1:5" ht="25.5" customHeight="1" x14ac:dyDescent="0.25">
      <c r="A11" s="37" t="s">
        <v>171</v>
      </c>
      <c r="B11" s="28" t="s">
        <v>172</v>
      </c>
      <c r="C11" s="29" t="s">
        <v>173</v>
      </c>
      <c r="D11" s="31" t="s">
        <v>154</v>
      </c>
      <c r="E11" s="38" t="s">
        <v>155</v>
      </c>
    </row>
    <row r="12" spans="1:5" ht="25.5" customHeight="1" x14ac:dyDescent="0.25">
      <c r="A12" s="37" t="s">
        <v>174</v>
      </c>
      <c r="B12" s="28" t="s">
        <v>175</v>
      </c>
      <c r="C12" s="29" t="s">
        <v>176</v>
      </c>
      <c r="D12" s="31" t="s">
        <v>154</v>
      </c>
      <c r="E12" s="38" t="s">
        <v>155</v>
      </c>
    </row>
    <row r="13" spans="1:5" ht="25.5" customHeight="1" x14ac:dyDescent="0.25">
      <c r="A13" s="37" t="s">
        <v>177</v>
      </c>
      <c r="B13" s="28" t="s">
        <v>300</v>
      </c>
      <c r="C13" s="30" t="s">
        <v>178</v>
      </c>
      <c r="D13" s="31" t="s">
        <v>154</v>
      </c>
      <c r="E13" s="38" t="s">
        <v>155</v>
      </c>
    </row>
    <row r="14" spans="1:5" ht="25.5" customHeight="1" x14ac:dyDescent="0.25">
      <c r="A14" s="37" t="s">
        <v>179</v>
      </c>
      <c r="B14" s="28" t="s">
        <v>180</v>
      </c>
      <c r="C14" s="29" t="s">
        <v>181</v>
      </c>
      <c r="D14" s="31" t="s">
        <v>155</v>
      </c>
      <c r="E14" s="38" t="s">
        <v>155</v>
      </c>
    </row>
    <row r="15" spans="1:5" ht="25.5" customHeight="1" x14ac:dyDescent="0.25">
      <c r="A15" s="37" t="s">
        <v>182</v>
      </c>
      <c r="B15" s="28" t="s">
        <v>183</v>
      </c>
      <c r="C15" s="29" t="s">
        <v>184</v>
      </c>
      <c r="D15" s="31" t="s">
        <v>154</v>
      </c>
      <c r="E15" s="38" t="s">
        <v>154</v>
      </c>
    </row>
    <row r="16" spans="1:5" ht="25.5" customHeight="1" x14ac:dyDescent="0.25">
      <c r="A16" s="37" t="s">
        <v>185</v>
      </c>
      <c r="B16" s="28" t="s">
        <v>186</v>
      </c>
      <c r="C16" s="29" t="s">
        <v>187</v>
      </c>
      <c r="D16" s="31" t="s">
        <v>154</v>
      </c>
      <c r="E16" s="38" t="s">
        <v>155</v>
      </c>
    </row>
    <row r="17" spans="1:5" ht="25.5" customHeight="1" x14ac:dyDescent="0.25">
      <c r="A17" s="37" t="s">
        <v>188</v>
      </c>
      <c r="B17" s="28" t="s">
        <v>189</v>
      </c>
      <c r="C17" s="29" t="s">
        <v>190</v>
      </c>
      <c r="D17" s="31" t="s">
        <v>154</v>
      </c>
      <c r="E17" s="38" t="s">
        <v>155</v>
      </c>
    </row>
    <row r="18" spans="1:5" ht="25.5" customHeight="1" x14ac:dyDescent="0.25">
      <c r="A18" s="37" t="s">
        <v>191</v>
      </c>
      <c r="B18" s="28" t="s">
        <v>192</v>
      </c>
      <c r="C18" s="29" t="s">
        <v>193</v>
      </c>
      <c r="D18" s="31" t="s">
        <v>155</v>
      </c>
      <c r="E18" s="38" t="s">
        <v>155</v>
      </c>
    </row>
    <row r="19" spans="1:5" ht="25.5" customHeight="1" x14ac:dyDescent="0.25">
      <c r="A19" s="37" t="s">
        <v>194</v>
      </c>
      <c r="B19" s="28" t="s">
        <v>301</v>
      </c>
      <c r="C19" s="27" t="s">
        <v>195</v>
      </c>
      <c r="D19" s="31" t="s">
        <v>154</v>
      </c>
      <c r="E19" s="38" t="s">
        <v>155</v>
      </c>
    </row>
    <row r="20" spans="1:5" ht="25.5" customHeight="1" x14ac:dyDescent="0.25">
      <c r="A20" s="37" t="s">
        <v>196</v>
      </c>
      <c r="B20" s="28" t="s">
        <v>197</v>
      </c>
      <c r="C20" s="29" t="s">
        <v>198</v>
      </c>
      <c r="D20" s="31" t="s">
        <v>155</v>
      </c>
      <c r="E20" s="38" t="s">
        <v>155</v>
      </c>
    </row>
    <row r="21" spans="1:5" ht="25.5" customHeight="1" x14ac:dyDescent="0.25">
      <c r="A21" s="37" t="s">
        <v>199</v>
      </c>
      <c r="B21" s="28" t="s">
        <v>200</v>
      </c>
      <c r="C21" s="29" t="s">
        <v>201</v>
      </c>
      <c r="D21" s="31" t="s">
        <v>155</v>
      </c>
      <c r="E21" s="38" t="s">
        <v>155</v>
      </c>
    </row>
    <row r="22" spans="1:5" ht="25.5" customHeight="1" thickBot="1" x14ac:dyDescent="0.3">
      <c r="A22" s="39" t="s">
        <v>202</v>
      </c>
      <c r="B22" s="40" t="s">
        <v>203</v>
      </c>
      <c r="C22" s="41" t="s">
        <v>204</v>
      </c>
      <c r="D22" s="42" t="s">
        <v>155</v>
      </c>
      <c r="E22" s="43" t="s">
        <v>155</v>
      </c>
    </row>
    <row r="23" spans="1:5" ht="16.5" thickBot="1" x14ac:dyDescent="0.3">
      <c r="A23" s="413" t="s">
        <v>205</v>
      </c>
      <c r="B23" s="414"/>
      <c r="C23" s="414"/>
      <c r="D23" s="414"/>
      <c r="E23" s="415"/>
    </row>
    <row r="24" spans="1:5" ht="25.5" customHeight="1" x14ac:dyDescent="0.25">
      <c r="A24" s="32" t="s">
        <v>206</v>
      </c>
      <c r="B24" s="44" t="s">
        <v>207</v>
      </c>
      <c r="C24" s="35" t="s">
        <v>208</v>
      </c>
      <c r="D24" s="35" t="s">
        <v>154</v>
      </c>
      <c r="E24" s="36" t="s">
        <v>155</v>
      </c>
    </row>
    <row r="25" spans="1:5" ht="25.5" customHeight="1" thickBot="1" x14ac:dyDescent="0.3">
      <c r="A25" s="39" t="s">
        <v>209</v>
      </c>
      <c r="B25" s="45" t="s">
        <v>210</v>
      </c>
      <c r="C25" s="42" t="s">
        <v>211</v>
      </c>
      <c r="D25" s="42" t="s">
        <v>154</v>
      </c>
      <c r="E25" s="43" t="s">
        <v>155</v>
      </c>
    </row>
    <row r="26" spans="1:5" ht="16.5" thickBot="1" x14ac:dyDescent="0.3">
      <c r="A26" s="416" t="s">
        <v>215</v>
      </c>
      <c r="B26" s="417"/>
      <c r="C26" s="417"/>
      <c r="D26" s="417"/>
      <c r="E26" s="418"/>
    </row>
    <row r="27" spans="1:5" ht="25.5" customHeight="1" thickBot="1" x14ac:dyDescent="0.3">
      <c r="A27" s="46" t="s">
        <v>212</v>
      </c>
      <c r="B27" s="47" t="s">
        <v>213</v>
      </c>
      <c r="C27" s="48" t="s">
        <v>100</v>
      </c>
      <c r="D27" s="48" t="s">
        <v>154</v>
      </c>
      <c r="E27" s="49" t="s">
        <v>154</v>
      </c>
    </row>
    <row r="28" spans="1:5" x14ac:dyDescent="0.25">
      <c r="A28" s="419"/>
      <c r="B28" s="419"/>
      <c r="C28" s="419"/>
      <c r="D28" s="419"/>
      <c r="E28" s="419"/>
    </row>
    <row r="29" spans="1:5" x14ac:dyDescent="0.25">
      <c r="A29" s="23" t="s">
        <v>299</v>
      </c>
      <c r="B29" s="22"/>
      <c r="C29" s="22"/>
      <c r="D29" s="22"/>
      <c r="E29" s="22"/>
    </row>
  </sheetData>
  <mergeCells count="5">
    <mergeCell ref="A2:E2"/>
    <mergeCell ref="A4:E4"/>
    <mergeCell ref="A23:E23"/>
    <mergeCell ref="A26:E26"/>
    <mergeCell ref="A28:E28"/>
  </mergeCells>
  <pageMargins left="0.70866141732283472" right="0.70866141732283472" top="0.74803149606299213" bottom="0.74803149606299213" header="0.31496062992125984" footer="0.31496062992125984"/>
  <pageSetup paperSize="9" scale="8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PRI-0</vt:lpstr>
      <vt:lpstr>PRI-1</vt:lpstr>
      <vt:lpstr>PRI-2</vt:lpstr>
      <vt:lpstr>PRI-3</vt:lpstr>
      <vt:lpstr>PRI-4</vt:lpstr>
      <vt:lpstr>SEC-1</vt:lpstr>
      <vt:lpstr>SEC-2</vt:lpstr>
      <vt:lpstr>SEC-3</vt:lpstr>
      <vt:lpstr>SEC-4</vt:lpstr>
      <vt:lpstr>SEC-5</vt:lpstr>
      <vt:lpstr>SEC-6</vt:lpstr>
      <vt:lpstr>SEC-7</vt:lpstr>
      <vt:lpstr>SEC-8</vt:lpstr>
      <vt:lpstr>SEC-9</vt:lpstr>
      <vt:lpstr>SEC-9A</vt:lpstr>
      <vt:lpstr>SEC-9B</vt:lpstr>
      <vt:lpstr>SEC-10</vt:lpstr>
      <vt:lpstr>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User</cp:lastModifiedBy>
  <cp:lastPrinted>2025-04-10T09:22:26Z</cp:lastPrinted>
  <dcterms:created xsi:type="dcterms:W3CDTF">2024-01-22T12:18:30Z</dcterms:created>
  <dcterms:modified xsi:type="dcterms:W3CDTF">2025-04-17T07:09:33Z</dcterms:modified>
</cp:coreProperties>
</file>